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/>
  <mc:AlternateContent xmlns:mc="http://schemas.openxmlformats.org/markup-compatibility/2006">
    <mc:Choice Requires="x15">
      <x15ac:absPath xmlns:x15ac="http://schemas.microsoft.com/office/spreadsheetml/2010/11/ac" url="https://pfgovbr-my.sharepoint.com/personal/celio_csl_pf_gov_br/Documents/POLICIA FEDERAL/UPLAN/APOIO ADM/ATUALIZAÇÃO FEV-2025/REFORMULAÇÃO TOTAL/"/>
    </mc:Choice>
  </mc:AlternateContent>
  <xr:revisionPtr revIDLastSave="8" documentId="8_{B314DFA2-0293-4D27-868A-841EE1ADC000}" xr6:coauthVersionLast="36" xr6:coauthVersionMax="36" xr10:uidLastSave="{6D1AD8C0-FD45-413B-969A-550072B73CF1}"/>
  <bookViews>
    <workbookView xWindow="-90" yWindow="-90" windowWidth="28980" windowHeight="15780" xr2:uid="{CED11DCE-664E-424D-9903-008793D9C504}"/>
  </bookViews>
  <sheets>
    <sheet name="1-Dados Básicos" sheetId="2" r:id="rId1"/>
    <sheet name="2-Assistente Adm" sheetId="15" r:id="rId2"/>
    <sheet name="3-Técnico em Secretariado" sheetId="1" r:id="rId3"/>
    <sheet name="4-Valor ponderado" sheetId="17" r:id="rId4"/>
    <sheet name="5-Proposta Global" sheetId="9" r:id="rId5"/>
    <sheet name="6-Alterações da licitante" sheetId="11" r:id="rId6"/>
    <sheet name="7-Glosas" sheetId="3" r:id="rId7"/>
  </sheets>
  <definedNames>
    <definedName name="_xlnm._FilterDatabase" localSheetId="3" hidden="1">'4-Valor ponderado'!$C$6:$F$18</definedName>
    <definedName name="_xlnm.Print_Area" localSheetId="0">'1-Dados Básicos'!$B$2:$J$81</definedName>
    <definedName name="_xlnm.Print_Area" localSheetId="1">'2-Assistente Adm'!$B$2:$AG$187</definedName>
    <definedName name="_xlnm.Print_Area" localSheetId="2">'3-Técnico em Secretariado'!$B$2:$L$187</definedName>
    <definedName name="_xlnm.Print_Area" localSheetId="3">'4-Valor ponderado'!$B$2:$G$18</definedName>
    <definedName name="_xlnm.Print_Area" localSheetId="4">'5-Proposta Global'!$B$2:$K$24</definedName>
    <definedName name="_xlnm.Print_Area" localSheetId="5">'6-Alterações da licitante'!$B$2:$G$114</definedName>
    <definedName name="_xlnm.Print_Area" localSheetId="6">'7-Glosas'!$B$2:$H$17</definedName>
    <definedName name="_xlnm.Print_Titles" localSheetId="1">'2-Assistente Adm'!$B:$C,'2-Assistente Adm'!$15:$15</definedName>
    <definedName name="_xlnm.Print_Titles" localSheetId="2">'3-Técnico em Secretariado'!$15:$15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2" l="1"/>
  <c r="C12" i="2"/>
  <c r="K161" i="1" l="1"/>
  <c r="K160" i="1"/>
  <c r="K159" i="1"/>
  <c r="K158" i="1"/>
  <c r="K157" i="1"/>
  <c r="E114" i="1"/>
  <c r="K114" i="1" s="1"/>
  <c r="K120" i="1"/>
  <c r="K116" i="1"/>
  <c r="H120" i="1"/>
  <c r="H116" i="1"/>
  <c r="H115" i="1"/>
  <c r="E119" i="1"/>
  <c r="H119" i="1" s="1"/>
  <c r="E118" i="1"/>
  <c r="K118" i="1" s="1"/>
  <c r="E117" i="1"/>
  <c r="K117" i="1" s="1"/>
  <c r="E116" i="1"/>
  <c r="E115" i="1"/>
  <c r="K115" i="1" s="1"/>
  <c r="L76" i="1"/>
  <c r="I76" i="1"/>
  <c r="F76" i="1"/>
  <c r="AF120" i="15"/>
  <c r="AF118" i="15"/>
  <c r="AF117" i="15"/>
  <c r="AF116" i="15"/>
  <c r="AF115" i="15"/>
  <c r="AF114" i="15"/>
  <c r="AB120" i="15"/>
  <c r="X120" i="15"/>
  <c r="X118" i="15"/>
  <c r="U120" i="15"/>
  <c r="U118" i="15"/>
  <c r="U117" i="15"/>
  <c r="R120" i="15"/>
  <c r="R118" i="15"/>
  <c r="R117" i="15"/>
  <c r="R116" i="15"/>
  <c r="O120" i="15"/>
  <c r="O118" i="15"/>
  <c r="O117" i="15"/>
  <c r="O116" i="15"/>
  <c r="O115" i="15"/>
  <c r="L120" i="15"/>
  <c r="L118" i="15"/>
  <c r="L117" i="15"/>
  <c r="L116" i="15"/>
  <c r="L115" i="15"/>
  <c r="L114" i="15"/>
  <c r="I120" i="15"/>
  <c r="I118" i="15"/>
  <c r="I117" i="15"/>
  <c r="I116" i="15"/>
  <c r="I115" i="15"/>
  <c r="I114" i="15"/>
  <c r="E119" i="15"/>
  <c r="AF119" i="15" s="1"/>
  <c r="E118" i="15"/>
  <c r="AB118" i="15" s="1"/>
  <c r="E117" i="15"/>
  <c r="X117" i="15" s="1"/>
  <c r="E116" i="15"/>
  <c r="U116" i="15" s="1"/>
  <c r="E115" i="15"/>
  <c r="R115" i="15" s="1"/>
  <c r="E114" i="15"/>
  <c r="O114" i="15" s="1"/>
  <c r="Y77" i="15"/>
  <c r="Y76" i="15"/>
  <c r="V77" i="15"/>
  <c r="V76" i="15"/>
  <c r="S77" i="15"/>
  <c r="S76" i="15"/>
  <c r="P77" i="15"/>
  <c r="P76" i="15"/>
  <c r="AB119" i="15" l="1"/>
  <c r="X119" i="15"/>
  <c r="U119" i="15"/>
  <c r="R119" i="15"/>
  <c r="AB114" i="15"/>
  <c r="O119" i="15"/>
  <c r="X114" i="15"/>
  <c r="AB115" i="15"/>
  <c r="L119" i="15"/>
  <c r="U114" i="15"/>
  <c r="X115" i="15"/>
  <c r="AB116" i="15"/>
  <c r="I119" i="15"/>
  <c r="R114" i="15"/>
  <c r="U115" i="15"/>
  <c r="X116" i="15"/>
  <c r="AB117" i="15"/>
  <c r="H117" i="1"/>
  <c r="K119" i="1"/>
  <c r="H118" i="1"/>
  <c r="H114" i="1"/>
  <c r="F43" i="2"/>
  <c r="AC75" i="15" s="1"/>
  <c r="AB13" i="15" l="1"/>
  <c r="AB17" i="15"/>
  <c r="AB16" i="15"/>
  <c r="AC77" i="15"/>
  <c r="AC76" i="15"/>
  <c r="AB14" i="15"/>
  <c r="AC27" i="15"/>
  <c r="B3" i="17" l="1"/>
  <c r="B2" i="17"/>
  <c r="E17" i="9" l="1"/>
  <c r="E16" i="9"/>
  <c r="E15" i="9"/>
  <c r="E11" i="17"/>
  <c r="E9" i="17"/>
  <c r="E14" i="17"/>
  <c r="E10" i="17"/>
  <c r="E13" i="17"/>
  <c r="E7" i="17"/>
  <c r="E12" i="17"/>
  <c r="AG178" i="15"/>
  <c r="AC178" i="15"/>
  <c r="AF161" i="15"/>
  <c r="AF160" i="15"/>
  <c r="AF159" i="15"/>
  <c r="AF158" i="15"/>
  <c r="AF157" i="15"/>
  <c r="AB161" i="15"/>
  <c r="AB160" i="15"/>
  <c r="AB159" i="15"/>
  <c r="AB158" i="15"/>
  <c r="AB157" i="15"/>
  <c r="AF155" i="15"/>
  <c r="AF154" i="15"/>
  <c r="AB155" i="15"/>
  <c r="AB154" i="15"/>
  <c r="AF54" i="15"/>
  <c r="AF185" i="15" s="1"/>
  <c r="AB54" i="15"/>
  <c r="AB185" i="15" s="1"/>
  <c r="AG133" i="15"/>
  <c r="AG138" i="15" s="1"/>
  <c r="AC133" i="15"/>
  <c r="AC138" i="15" s="1"/>
  <c r="AF101" i="15"/>
  <c r="AB101" i="15"/>
  <c r="AF98" i="15"/>
  <c r="AB98" i="15"/>
  <c r="AF97" i="15"/>
  <c r="AB97" i="15"/>
  <c r="AG77" i="15"/>
  <c r="AG76" i="15"/>
  <c r="AF59" i="15"/>
  <c r="AB59" i="15"/>
  <c r="AF58" i="15"/>
  <c r="AB58" i="15"/>
  <c r="AF57" i="15"/>
  <c r="AB57" i="15"/>
  <c r="AF56" i="15"/>
  <c r="AB56" i="15"/>
  <c r="AF55" i="15"/>
  <c r="AB55" i="15"/>
  <c r="AF53" i="15"/>
  <c r="AB53" i="15"/>
  <c r="AF52" i="15"/>
  <c r="AB52" i="15"/>
  <c r="AF46" i="15"/>
  <c r="AB46" i="15"/>
  <c r="AF17" i="15"/>
  <c r="AF16" i="15"/>
  <c r="AF14" i="15"/>
  <c r="AF13" i="15"/>
  <c r="X161" i="15"/>
  <c r="U161" i="15"/>
  <c r="X160" i="15"/>
  <c r="U160" i="15"/>
  <c r="X159" i="15"/>
  <c r="U159" i="15"/>
  <c r="X158" i="15"/>
  <c r="U158" i="15"/>
  <c r="X157" i="15"/>
  <c r="U157" i="15"/>
  <c r="X155" i="15"/>
  <c r="U155" i="15"/>
  <c r="X154" i="15"/>
  <c r="U154" i="15"/>
  <c r="Y133" i="15"/>
  <c r="Y138" i="15" s="1"/>
  <c r="V133" i="15"/>
  <c r="V138" i="15" s="1"/>
  <c r="X101" i="15"/>
  <c r="U101" i="15"/>
  <c r="X98" i="15"/>
  <c r="U98" i="15"/>
  <c r="X97" i="15"/>
  <c r="U97" i="15"/>
  <c r="X59" i="15"/>
  <c r="U59" i="15"/>
  <c r="X58" i="15"/>
  <c r="U58" i="15"/>
  <c r="X57" i="15"/>
  <c r="U57" i="15"/>
  <c r="X56" i="15"/>
  <c r="U56" i="15"/>
  <c r="X55" i="15"/>
  <c r="U55" i="15"/>
  <c r="X54" i="15"/>
  <c r="X185" i="15" s="1"/>
  <c r="U54" i="15"/>
  <c r="U185" i="15" s="1"/>
  <c r="X53" i="15"/>
  <c r="U53" i="15"/>
  <c r="X52" i="15"/>
  <c r="U52" i="15"/>
  <c r="X46" i="15"/>
  <c r="U46" i="15"/>
  <c r="X17" i="15"/>
  <c r="U17" i="15"/>
  <c r="X16" i="15"/>
  <c r="U16" i="15"/>
  <c r="X14" i="15"/>
  <c r="U14" i="15"/>
  <c r="X13" i="15"/>
  <c r="U13" i="15"/>
  <c r="L178" i="1"/>
  <c r="F178" i="1"/>
  <c r="R14" i="15"/>
  <c r="R13" i="15"/>
  <c r="R17" i="15"/>
  <c r="R16" i="15"/>
  <c r="O17" i="15"/>
  <c r="O16" i="15"/>
  <c r="L17" i="15"/>
  <c r="L16" i="15"/>
  <c r="I17" i="15"/>
  <c r="I16" i="15"/>
  <c r="O13" i="15"/>
  <c r="O14" i="15"/>
  <c r="M178" i="15"/>
  <c r="R161" i="15"/>
  <c r="R160" i="15"/>
  <c r="R159" i="15"/>
  <c r="R158" i="15"/>
  <c r="R157" i="15"/>
  <c r="R155" i="15"/>
  <c r="R154" i="15"/>
  <c r="S133" i="15"/>
  <c r="S138" i="15" s="1"/>
  <c r="R101" i="15"/>
  <c r="R98" i="15"/>
  <c r="R97" i="15"/>
  <c r="R59" i="15"/>
  <c r="R58" i="15"/>
  <c r="R57" i="15"/>
  <c r="R56" i="15"/>
  <c r="R55" i="15"/>
  <c r="R54" i="15"/>
  <c r="R185" i="15" s="1"/>
  <c r="R53" i="15"/>
  <c r="R52" i="15"/>
  <c r="R46" i="15"/>
  <c r="O161" i="15"/>
  <c r="O160" i="15"/>
  <c r="O159" i="15"/>
  <c r="O158" i="15"/>
  <c r="O157" i="15"/>
  <c r="O155" i="15"/>
  <c r="O154" i="15"/>
  <c r="P133" i="15"/>
  <c r="P138" i="15" s="1"/>
  <c r="O101" i="15"/>
  <c r="O98" i="15"/>
  <c r="O97" i="15"/>
  <c r="O59" i="15"/>
  <c r="O58" i="15"/>
  <c r="O57" i="15"/>
  <c r="O56" i="15"/>
  <c r="O55" i="15"/>
  <c r="O54" i="15"/>
  <c r="O185" i="15" s="1"/>
  <c r="O53" i="15"/>
  <c r="O52" i="15"/>
  <c r="O46" i="15"/>
  <c r="L161" i="15"/>
  <c r="L160" i="15"/>
  <c r="L159" i="15"/>
  <c r="L158" i="15"/>
  <c r="L157" i="15"/>
  <c r="L155" i="15"/>
  <c r="L154" i="15"/>
  <c r="M133" i="15"/>
  <c r="M138" i="15" s="1"/>
  <c r="L101" i="15"/>
  <c r="L98" i="15"/>
  <c r="L97" i="15"/>
  <c r="M77" i="15"/>
  <c r="M76" i="15"/>
  <c r="L59" i="15"/>
  <c r="L58" i="15"/>
  <c r="L57" i="15"/>
  <c r="L56" i="15"/>
  <c r="L55" i="15"/>
  <c r="L54" i="15"/>
  <c r="L185" i="15" s="1"/>
  <c r="L53" i="15"/>
  <c r="L52" i="15"/>
  <c r="L46" i="15"/>
  <c r="L14" i="15"/>
  <c r="L13" i="15"/>
  <c r="J178" i="15"/>
  <c r="I161" i="15"/>
  <c r="I160" i="15"/>
  <c r="I159" i="15"/>
  <c r="I158" i="15"/>
  <c r="I157" i="15"/>
  <c r="I155" i="15"/>
  <c r="I154" i="15"/>
  <c r="J77" i="15"/>
  <c r="J76" i="15"/>
  <c r="I57" i="15"/>
  <c r="E54" i="15"/>
  <c r="I54" i="15"/>
  <c r="I14" i="15"/>
  <c r="I13" i="15"/>
  <c r="AF156" i="15" l="1"/>
  <c r="R60" i="15"/>
  <c r="R100" i="15" s="1"/>
  <c r="AB60" i="15"/>
  <c r="AB100" i="15" s="1"/>
  <c r="L156" i="15"/>
  <c r="O60" i="15"/>
  <c r="O100" i="15" s="1"/>
  <c r="U60" i="15"/>
  <c r="U100" i="15" s="1"/>
  <c r="U156" i="15"/>
  <c r="X60" i="15"/>
  <c r="X100" i="15" s="1"/>
  <c r="X156" i="15"/>
  <c r="L60" i="15"/>
  <c r="L100" i="15" s="1"/>
  <c r="R156" i="15"/>
  <c r="AF60" i="15"/>
  <c r="AF100" i="15" s="1"/>
  <c r="AB156" i="15"/>
  <c r="O156" i="15"/>
  <c r="F178" i="15"/>
  <c r="F77" i="15"/>
  <c r="F76" i="15"/>
  <c r="E17" i="15"/>
  <c r="E16" i="15"/>
  <c r="E14" i="15"/>
  <c r="E13" i="15"/>
  <c r="E161" i="15" l="1"/>
  <c r="E160" i="15"/>
  <c r="E159" i="15"/>
  <c r="E158" i="15"/>
  <c r="E157" i="15"/>
  <c r="E155" i="15"/>
  <c r="E154" i="15"/>
  <c r="J133" i="15"/>
  <c r="J138" i="15" s="1"/>
  <c r="F133" i="15"/>
  <c r="F138" i="15" s="1"/>
  <c r="I101" i="15"/>
  <c r="E99" i="15"/>
  <c r="I98" i="15"/>
  <c r="I97" i="15"/>
  <c r="E96" i="15"/>
  <c r="I59" i="15"/>
  <c r="I58" i="15"/>
  <c r="I56" i="15"/>
  <c r="I55" i="15"/>
  <c r="I185" i="15"/>
  <c r="E185" i="15"/>
  <c r="I53" i="15"/>
  <c r="I52" i="15"/>
  <c r="I46" i="15"/>
  <c r="I45" i="15"/>
  <c r="E45" i="15"/>
  <c r="B6" i="15"/>
  <c r="B5" i="15"/>
  <c r="K54" i="1"/>
  <c r="H54" i="1"/>
  <c r="E54" i="1"/>
  <c r="H158" i="1"/>
  <c r="H159" i="1"/>
  <c r="H160" i="1"/>
  <c r="H161" i="1"/>
  <c r="H157" i="1"/>
  <c r="E161" i="1"/>
  <c r="E158" i="1"/>
  <c r="E159" i="1"/>
  <c r="E160" i="1"/>
  <c r="E157" i="1"/>
  <c r="K155" i="1"/>
  <c r="H155" i="1"/>
  <c r="E155" i="1"/>
  <c r="K154" i="1"/>
  <c r="H154" i="1"/>
  <c r="E154" i="1"/>
  <c r="H101" i="1"/>
  <c r="H98" i="1"/>
  <c r="H97" i="1"/>
  <c r="K96" i="1"/>
  <c r="E99" i="1"/>
  <c r="K99" i="1" s="1"/>
  <c r="E96" i="1"/>
  <c r="H96" i="1" s="1"/>
  <c r="L77" i="1"/>
  <c r="I77" i="1"/>
  <c r="F77" i="1"/>
  <c r="H46" i="1"/>
  <c r="H59" i="1"/>
  <c r="H58" i="1"/>
  <c r="H57" i="1"/>
  <c r="H56" i="1"/>
  <c r="H55" i="1"/>
  <c r="H53" i="1"/>
  <c r="H52" i="1"/>
  <c r="K52" i="1"/>
  <c r="K46" i="1"/>
  <c r="E45" i="1"/>
  <c r="H45" i="1" s="1"/>
  <c r="K17" i="1"/>
  <c r="K16" i="1"/>
  <c r="H17" i="1"/>
  <c r="H16" i="1"/>
  <c r="E17" i="1"/>
  <c r="E16" i="1"/>
  <c r="K14" i="1"/>
  <c r="L27" i="1" s="1"/>
  <c r="K13" i="1"/>
  <c r="H14" i="1"/>
  <c r="I27" i="1" s="1"/>
  <c r="H13" i="1"/>
  <c r="E14" i="1"/>
  <c r="F27" i="1" s="1"/>
  <c r="E13" i="1"/>
  <c r="L133" i="1"/>
  <c r="L138" i="1" s="1"/>
  <c r="K101" i="1"/>
  <c r="K98" i="1"/>
  <c r="K97" i="1"/>
  <c r="K59" i="1"/>
  <c r="K58" i="1"/>
  <c r="K57" i="1"/>
  <c r="K56" i="1"/>
  <c r="K55" i="1"/>
  <c r="K53" i="1"/>
  <c r="I133" i="1"/>
  <c r="I138" i="1" s="1"/>
  <c r="K45" i="1" l="1"/>
  <c r="H99" i="1"/>
  <c r="X96" i="15"/>
  <c r="L96" i="15"/>
  <c r="AF96" i="15"/>
  <c r="AB96" i="15"/>
  <c r="O96" i="15"/>
  <c r="U96" i="15"/>
  <c r="R96" i="15"/>
  <c r="R99" i="15"/>
  <c r="X99" i="15"/>
  <c r="O99" i="15"/>
  <c r="U99" i="15"/>
  <c r="L99" i="15"/>
  <c r="AF99" i="15"/>
  <c r="AB99" i="15"/>
  <c r="L45" i="15"/>
  <c r="O45" i="15"/>
  <c r="X45" i="15"/>
  <c r="U45" i="15"/>
  <c r="R45" i="15"/>
  <c r="AF45" i="15"/>
  <c r="AB45" i="15"/>
  <c r="E156" i="15"/>
  <c r="I156" i="15"/>
  <c r="E60" i="15"/>
  <c r="E100" i="15" s="1"/>
  <c r="I60" i="15"/>
  <c r="I100" i="15" s="1"/>
  <c r="I96" i="15"/>
  <c r="I99" i="15"/>
  <c r="K185" i="1"/>
  <c r="H156" i="1"/>
  <c r="K156" i="1"/>
  <c r="K60" i="1"/>
  <c r="K100" i="1" s="1"/>
  <c r="L28" i="1"/>
  <c r="L34" i="1" s="1"/>
  <c r="I28" i="1"/>
  <c r="I34" i="1" s="1"/>
  <c r="H60" i="1" l="1"/>
  <c r="H100" i="1" s="1"/>
  <c r="H185" i="1"/>
  <c r="I185" i="1" s="1"/>
  <c r="L183" i="1"/>
  <c r="L45" i="1"/>
  <c r="L184" i="1"/>
  <c r="L182" i="1"/>
  <c r="L170" i="1"/>
  <c r="L46" i="1"/>
  <c r="L185" i="1"/>
  <c r="I170" i="1"/>
  <c r="I46" i="1"/>
  <c r="I183" i="1"/>
  <c r="I45" i="1"/>
  <c r="I184" i="1"/>
  <c r="I182" i="1"/>
  <c r="I47" i="1" l="1"/>
  <c r="I87" i="1" s="1"/>
  <c r="L47" i="1"/>
  <c r="L87" i="1" s="1"/>
  <c r="L186" i="1"/>
  <c r="L187" i="1" s="1"/>
  <c r="I186" i="1"/>
  <c r="I50" i="1" l="1"/>
  <c r="I59" i="1" s="1"/>
  <c r="L50" i="1"/>
  <c r="L53" i="1" s="1"/>
  <c r="L54" i="1"/>
  <c r="L57" i="1"/>
  <c r="L56" i="1"/>
  <c r="L52" i="1"/>
  <c r="L55" i="1"/>
  <c r="L58" i="1"/>
  <c r="L59" i="1" l="1"/>
  <c r="I55" i="1"/>
  <c r="I58" i="1"/>
  <c r="I54" i="1"/>
  <c r="I57" i="1"/>
  <c r="I52" i="1"/>
  <c r="I56" i="1"/>
  <c r="I53" i="1"/>
  <c r="L60" i="1"/>
  <c r="L88" i="1" s="1"/>
  <c r="I60" i="1" l="1"/>
  <c r="I88" i="1" s="1"/>
  <c r="D12" i="2" l="1"/>
  <c r="S27" i="15" l="1"/>
  <c r="P27" i="15"/>
  <c r="Y27" i="15"/>
  <c r="V27" i="15"/>
  <c r="V28" i="15" s="1"/>
  <c r="V34" i="15" s="1"/>
  <c r="E12" i="2"/>
  <c r="V183" i="15" l="1"/>
  <c r="V182" i="15"/>
  <c r="V185" i="15"/>
  <c r="V46" i="15"/>
  <c r="V170" i="15"/>
  <c r="V184" i="15"/>
  <c r="V45" i="15"/>
  <c r="V47" i="15" s="1"/>
  <c r="V87" i="15" s="1"/>
  <c r="Y28" i="15"/>
  <c r="Y30" i="15" s="1"/>
  <c r="Y34" i="15" s="1"/>
  <c r="P28" i="15"/>
  <c r="P34" i="15" s="1"/>
  <c r="S28" i="15"/>
  <c r="S30" i="15" s="1"/>
  <c r="S34" i="15" s="1"/>
  <c r="E74" i="2"/>
  <c r="Y182" i="15" l="1"/>
  <c r="Y46" i="15"/>
  <c r="Y170" i="15"/>
  <c r="Y184" i="15"/>
  <c r="Y183" i="15"/>
  <c r="Y185" i="15"/>
  <c r="Y45" i="15"/>
  <c r="Y47" i="15" s="1"/>
  <c r="Y87" i="15" s="1"/>
  <c r="P182" i="15"/>
  <c r="P170" i="15"/>
  <c r="P183" i="15"/>
  <c r="P185" i="15"/>
  <c r="P184" i="15"/>
  <c r="P46" i="15"/>
  <c r="P45" i="15"/>
  <c r="V50" i="15"/>
  <c r="S184" i="15"/>
  <c r="S183" i="15"/>
  <c r="S185" i="15"/>
  <c r="S182" i="15"/>
  <c r="S170" i="15"/>
  <c r="S46" i="15"/>
  <c r="S45" i="15"/>
  <c r="S47" i="15" s="1"/>
  <c r="S87" i="15" s="1"/>
  <c r="V186" i="15"/>
  <c r="D30" i="2"/>
  <c r="D29" i="2"/>
  <c r="D28" i="2"/>
  <c r="D27" i="2"/>
  <c r="D31" i="2"/>
  <c r="P47" i="15" l="1"/>
  <c r="P87" i="15" s="1"/>
  <c r="S50" i="15"/>
  <c r="S52" i="15" s="1"/>
  <c r="S186" i="15"/>
  <c r="I178" i="1"/>
  <c r="I187" i="1" s="1"/>
  <c r="E8" i="17"/>
  <c r="G15" i="9" s="1"/>
  <c r="P186" i="15"/>
  <c r="P187" i="15" s="1"/>
  <c r="E16" i="17"/>
  <c r="P178" i="15"/>
  <c r="P50" i="15"/>
  <c r="S178" i="15"/>
  <c r="E15" i="17"/>
  <c r="G16" i="9" s="1"/>
  <c r="S58" i="15"/>
  <c r="S56" i="15"/>
  <c r="S57" i="15"/>
  <c r="S59" i="15"/>
  <c r="S55" i="15"/>
  <c r="S54" i="15"/>
  <c r="V54" i="15"/>
  <c r="V55" i="15"/>
  <c r="V59" i="15"/>
  <c r="V52" i="15"/>
  <c r="V53" i="15"/>
  <c r="V57" i="15"/>
  <c r="V56" i="15"/>
  <c r="V58" i="15"/>
  <c r="V178" i="15"/>
  <c r="E18" i="17"/>
  <c r="Y50" i="15"/>
  <c r="Y178" i="15"/>
  <c r="E17" i="17"/>
  <c r="G17" i="9" s="1"/>
  <c r="V187" i="15"/>
  <c r="Y186" i="15"/>
  <c r="B3" i="11"/>
  <c r="B2" i="11"/>
  <c r="B3" i="9"/>
  <c r="B2" i="9"/>
  <c r="B6" i="1"/>
  <c r="B5" i="1"/>
  <c r="D59" i="2"/>
  <c r="Y187" i="15" l="1"/>
  <c r="S187" i="15"/>
  <c r="S53" i="15"/>
  <c r="G18" i="9"/>
  <c r="P52" i="15"/>
  <c r="P54" i="15"/>
  <c r="P53" i="15"/>
  <c r="P56" i="15"/>
  <c r="P59" i="15"/>
  <c r="P55" i="15"/>
  <c r="P58" i="15"/>
  <c r="P57" i="15"/>
  <c r="V60" i="15"/>
  <c r="V88" i="15" s="1"/>
  <c r="Y54" i="15"/>
  <c r="Y53" i="15"/>
  <c r="Y58" i="15"/>
  <c r="Y52" i="15"/>
  <c r="Y59" i="15"/>
  <c r="Y55" i="15"/>
  <c r="Y57" i="15"/>
  <c r="Y56" i="15"/>
  <c r="S60" i="15"/>
  <c r="S88" i="15" s="1"/>
  <c r="G19" i="9"/>
  <c r="G20" i="9" s="1"/>
  <c r="D60" i="2"/>
  <c r="E59" i="2"/>
  <c r="E60" i="2" s="1"/>
  <c r="F59" i="2"/>
  <c r="F60" i="2" s="1"/>
  <c r="C59" i="2"/>
  <c r="C60" i="2" s="1"/>
  <c r="E79" i="2"/>
  <c r="G31" i="2"/>
  <c r="D32" i="2"/>
  <c r="D61" i="2" s="1"/>
  <c r="E32" i="2"/>
  <c r="E61" i="2" s="1"/>
  <c r="F32" i="2"/>
  <c r="F61" i="2" s="1"/>
  <c r="C32" i="2"/>
  <c r="C61" i="2" s="1"/>
  <c r="G26" i="2"/>
  <c r="G27" i="2"/>
  <c r="G28" i="2"/>
  <c r="G29" i="2"/>
  <c r="G30" i="2"/>
  <c r="G25" i="2"/>
  <c r="E73" i="2"/>
  <c r="E75" i="2"/>
  <c r="E76" i="2"/>
  <c r="E77" i="2"/>
  <c r="E78" i="2"/>
  <c r="E72" i="2"/>
  <c r="E185" i="1"/>
  <c r="Y60" i="15" l="1"/>
  <c r="Y88" i="15" s="1"/>
  <c r="P60" i="15"/>
  <c r="P88" i="15" s="1"/>
  <c r="E60" i="1"/>
  <c r="E100" i="1" s="1"/>
  <c r="C62" i="2"/>
  <c r="F62" i="2"/>
  <c r="AG144" i="15" s="1"/>
  <c r="E62" i="2"/>
  <c r="D62" i="2"/>
  <c r="E80" i="2"/>
  <c r="G32" i="2"/>
  <c r="L144" i="1" l="1"/>
  <c r="AC144" i="15"/>
  <c r="F144" i="1"/>
  <c r="F144" i="15"/>
  <c r="Y144" i="15"/>
  <c r="M144" i="15"/>
  <c r="V144" i="15"/>
  <c r="S144" i="15"/>
  <c r="P144" i="15"/>
  <c r="I144" i="1"/>
  <c r="J144" i="15"/>
  <c r="E81" i="2"/>
  <c r="H13" i="3"/>
  <c r="H6" i="3"/>
  <c r="H7" i="3"/>
  <c r="H14" i="3"/>
  <c r="H16" i="3"/>
  <c r="H17" i="3"/>
  <c r="H11" i="3"/>
  <c r="H8" i="3"/>
  <c r="H15" i="3"/>
  <c r="H9" i="3"/>
  <c r="H10" i="3"/>
  <c r="H12" i="3"/>
  <c r="E156" i="1"/>
  <c r="F143" i="1" l="1"/>
  <c r="S143" i="15"/>
  <c r="S147" i="15" s="1"/>
  <c r="S174" i="15" s="1"/>
  <c r="P143" i="15"/>
  <c r="P147" i="15" s="1"/>
  <c r="P174" i="15" s="1"/>
  <c r="M143" i="15"/>
  <c r="M147" i="15" s="1"/>
  <c r="M174" i="15" s="1"/>
  <c r="Y143" i="15"/>
  <c r="Y147" i="15" s="1"/>
  <c r="Y174" i="15" s="1"/>
  <c r="V143" i="15"/>
  <c r="V147" i="15" s="1"/>
  <c r="V174" i="15" s="1"/>
  <c r="AG143" i="15"/>
  <c r="AG147" i="15" s="1"/>
  <c r="AG174" i="15" s="1"/>
  <c r="AC143" i="15"/>
  <c r="AC147" i="15" s="1"/>
  <c r="AC174" i="15" s="1"/>
  <c r="J143" i="15"/>
  <c r="J147" i="15" s="1"/>
  <c r="J174" i="15" s="1"/>
  <c r="F143" i="15"/>
  <c r="F147" i="15" s="1"/>
  <c r="F174" i="15" s="1"/>
  <c r="L143" i="1"/>
  <c r="L147" i="1" s="1"/>
  <c r="L174" i="1" s="1"/>
  <c r="I143" i="1"/>
  <c r="I147" i="1" s="1"/>
  <c r="I174" i="1" s="1"/>
  <c r="F133" i="1"/>
  <c r="F138" i="1" s="1"/>
  <c r="F147" i="1" l="1"/>
  <c r="F174" i="1" s="1"/>
  <c r="I37" i="2" l="1"/>
  <c r="J37" i="2" s="1"/>
  <c r="I38" i="2"/>
  <c r="J38" i="2" s="1"/>
  <c r="I39" i="2"/>
  <c r="J39" i="2" s="1"/>
  <c r="I36" i="2"/>
  <c r="J36" i="2" s="1"/>
  <c r="D43" i="2"/>
  <c r="C43" i="2"/>
  <c r="E36" i="2" l="1"/>
  <c r="F74" i="1" s="1"/>
  <c r="F7" i="3" s="1"/>
  <c r="F36" i="2"/>
  <c r="E39" i="2"/>
  <c r="F39" i="2"/>
  <c r="E38" i="2"/>
  <c r="L74" i="1" s="1"/>
  <c r="F16" i="3" s="1"/>
  <c r="F38" i="2"/>
  <c r="AC74" i="15" s="1"/>
  <c r="E37" i="2"/>
  <c r="I74" i="1" s="1"/>
  <c r="F14" i="3" s="1"/>
  <c r="C37" i="2"/>
  <c r="F37" i="2"/>
  <c r="M75" i="15"/>
  <c r="J75" i="15"/>
  <c r="AG75" i="15"/>
  <c r="F75" i="15"/>
  <c r="Y75" i="15"/>
  <c r="V75" i="15"/>
  <c r="P75" i="15"/>
  <c r="S75" i="15"/>
  <c r="F27" i="15"/>
  <c r="F28" i="15" s="1"/>
  <c r="F34" i="15" s="1"/>
  <c r="F184" i="15" l="1"/>
  <c r="F46" i="15"/>
  <c r="F182" i="15"/>
  <c r="F185" i="15"/>
  <c r="F183" i="15"/>
  <c r="F170" i="15"/>
  <c r="F45" i="15"/>
  <c r="G13" i="3"/>
  <c r="G6" i="3"/>
  <c r="G15" i="3"/>
  <c r="G10" i="3"/>
  <c r="G12" i="3"/>
  <c r="AG79" i="15"/>
  <c r="G17" i="3"/>
  <c r="M27" i="15"/>
  <c r="M28" i="15" s="1"/>
  <c r="M34" i="15" s="1"/>
  <c r="J27" i="15"/>
  <c r="AG27" i="15"/>
  <c r="AG28" i="15" s="1"/>
  <c r="AG34" i="15" s="1"/>
  <c r="AC28" i="15"/>
  <c r="AC34" i="15" s="1"/>
  <c r="G8" i="3"/>
  <c r="G11" i="3"/>
  <c r="G9" i="3"/>
  <c r="D38" i="2"/>
  <c r="C36" i="2"/>
  <c r="F74" i="15" s="1"/>
  <c r="D36" i="2"/>
  <c r="C39" i="2"/>
  <c r="AG74" i="15" s="1"/>
  <c r="D39" i="2"/>
  <c r="C38" i="2"/>
  <c r="D37" i="2"/>
  <c r="E43" i="2"/>
  <c r="F47" i="15" l="1"/>
  <c r="F87" i="15" s="1"/>
  <c r="F186" i="15"/>
  <c r="F187" i="15" s="1"/>
  <c r="AG183" i="15"/>
  <c r="AG185" i="15"/>
  <c r="AG182" i="15"/>
  <c r="AG46" i="15"/>
  <c r="AG184" i="15"/>
  <c r="AG170" i="15"/>
  <c r="AG45" i="15"/>
  <c r="AC184" i="15"/>
  <c r="AC170" i="15"/>
  <c r="AC183" i="15"/>
  <c r="AC182" i="15"/>
  <c r="AC185" i="15"/>
  <c r="AC46" i="15"/>
  <c r="AC45" i="15"/>
  <c r="J28" i="15"/>
  <c r="J34" i="15" s="1"/>
  <c r="P74" i="15"/>
  <c r="Y74" i="15"/>
  <c r="V74" i="15"/>
  <c r="S74" i="15"/>
  <c r="M185" i="15"/>
  <c r="M46" i="15"/>
  <c r="M184" i="15"/>
  <c r="M183" i="15"/>
  <c r="M182" i="15"/>
  <c r="M170" i="15"/>
  <c r="M45" i="15"/>
  <c r="F17" i="3"/>
  <c r="AG80" i="15"/>
  <c r="AG89" i="15" s="1"/>
  <c r="F75" i="1"/>
  <c r="G7" i="3" s="1"/>
  <c r="I75" i="1"/>
  <c r="L75" i="1"/>
  <c r="M74" i="15"/>
  <c r="J74" i="15"/>
  <c r="F15" i="3"/>
  <c r="AC80" i="15"/>
  <c r="AC89" i="15" s="1"/>
  <c r="F6" i="3"/>
  <c r="F80" i="15"/>
  <c r="F89" i="15" s="1"/>
  <c r="F50" i="15" l="1"/>
  <c r="AC47" i="15"/>
  <c r="AC87" i="15" s="1"/>
  <c r="AG47" i="15"/>
  <c r="F58" i="15"/>
  <c r="F57" i="15"/>
  <c r="F54" i="15"/>
  <c r="F53" i="15"/>
  <c r="F55" i="15"/>
  <c r="F56" i="15"/>
  <c r="F52" i="15"/>
  <c r="F59" i="15"/>
  <c r="M47" i="15"/>
  <c r="M87" i="15" s="1"/>
  <c r="M186" i="15"/>
  <c r="M187" i="15" s="1"/>
  <c r="F13" i="3"/>
  <c r="Y80" i="15"/>
  <c r="Y89" i="15" s="1"/>
  <c r="Y90" i="15" s="1"/>
  <c r="F10" i="3"/>
  <c r="P80" i="15"/>
  <c r="P89" i="15" s="1"/>
  <c r="P90" i="15" s="1"/>
  <c r="J170" i="15"/>
  <c r="J183" i="15"/>
  <c r="J45" i="15"/>
  <c r="J185" i="15"/>
  <c r="J182" i="15"/>
  <c r="J184" i="15"/>
  <c r="J46" i="15"/>
  <c r="AG186" i="15"/>
  <c r="AG187" i="15" s="1"/>
  <c r="F8" i="3"/>
  <c r="J80" i="15"/>
  <c r="J89" i="15" s="1"/>
  <c r="F9" i="3"/>
  <c r="M80" i="15"/>
  <c r="M89" i="15" s="1"/>
  <c r="G16" i="3"/>
  <c r="L80" i="1"/>
  <c r="L89" i="1" s="1"/>
  <c r="L90" i="1" s="1"/>
  <c r="F11" i="3"/>
  <c r="S80" i="15"/>
  <c r="S89" i="15" s="1"/>
  <c r="S90" i="15" s="1"/>
  <c r="F12" i="3"/>
  <c r="V80" i="15"/>
  <c r="V89" i="15" s="1"/>
  <c r="V90" i="15" s="1"/>
  <c r="G14" i="3"/>
  <c r="I80" i="1"/>
  <c r="I89" i="1" s="1"/>
  <c r="I90" i="1" s="1"/>
  <c r="AC186" i="15"/>
  <c r="AC187" i="15" s="1"/>
  <c r="F28" i="1"/>
  <c r="F34" i="1" s="1"/>
  <c r="AC50" i="15" l="1"/>
  <c r="M50" i="15"/>
  <c r="AG87" i="15"/>
  <c r="AG50" i="15"/>
  <c r="F60" i="15"/>
  <c r="F88" i="15" s="1"/>
  <c r="F90" i="15" s="1"/>
  <c r="J47" i="15"/>
  <c r="J87" i="15" s="1"/>
  <c r="I171" i="1"/>
  <c r="I94" i="1"/>
  <c r="I99" i="1" s="1"/>
  <c r="I93" i="1"/>
  <c r="I96" i="1" s="1"/>
  <c r="Y171" i="15"/>
  <c r="Y93" i="15"/>
  <c r="Y96" i="15" s="1"/>
  <c r="Y94" i="15"/>
  <c r="Y99" i="15" s="1"/>
  <c r="J186" i="15"/>
  <c r="J187" i="15" s="1"/>
  <c r="V171" i="15"/>
  <c r="V94" i="15"/>
  <c r="V99" i="15" s="1"/>
  <c r="V93" i="15"/>
  <c r="V96" i="15" s="1"/>
  <c r="L94" i="1"/>
  <c r="L99" i="1" s="1"/>
  <c r="L171" i="1"/>
  <c r="L93" i="1"/>
  <c r="L96" i="1" s="1"/>
  <c r="P171" i="15"/>
  <c r="P93" i="15"/>
  <c r="P96" i="15" s="1"/>
  <c r="P94" i="15"/>
  <c r="P99" i="15" s="1"/>
  <c r="M59" i="15"/>
  <c r="M55" i="15"/>
  <c r="M58" i="15"/>
  <c r="M57" i="15"/>
  <c r="M56" i="15"/>
  <c r="M54" i="15"/>
  <c r="M53" i="15"/>
  <c r="M52" i="15"/>
  <c r="S171" i="15"/>
  <c r="S93" i="15"/>
  <c r="S96" i="15" s="1"/>
  <c r="S94" i="15"/>
  <c r="S99" i="15" s="1"/>
  <c r="F80" i="1"/>
  <c r="F89" i="1" s="1"/>
  <c r="F170" i="1"/>
  <c r="F184" i="1"/>
  <c r="F185" i="1"/>
  <c r="F183" i="1"/>
  <c r="F182" i="1"/>
  <c r="F46" i="1"/>
  <c r="F45" i="1"/>
  <c r="AC59" i="15" l="1"/>
  <c r="AC58" i="15"/>
  <c r="AC56" i="15"/>
  <c r="AC57" i="15"/>
  <c r="AC54" i="15"/>
  <c r="AC53" i="15"/>
  <c r="AC55" i="15"/>
  <c r="AC52" i="15"/>
  <c r="AC60" i="15" s="1"/>
  <c r="AC88" i="15" s="1"/>
  <c r="AC90" i="15" s="1"/>
  <c r="AC94" i="15" s="1"/>
  <c r="AC99" i="15" s="1"/>
  <c r="AC101" i="15" s="1"/>
  <c r="J50" i="15"/>
  <c r="F93" i="15"/>
  <c r="F96" i="15" s="1"/>
  <c r="F171" i="15"/>
  <c r="F94" i="15"/>
  <c r="F99" i="15" s="1"/>
  <c r="AG57" i="15"/>
  <c r="AG55" i="15"/>
  <c r="AG53" i="15"/>
  <c r="AG56" i="15"/>
  <c r="AG58" i="15"/>
  <c r="AG52" i="15"/>
  <c r="AG54" i="15"/>
  <c r="AG59" i="15"/>
  <c r="M60" i="15"/>
  <c r="M88" i="15" s="1"/>
  <c r="M90" i="15" s="1"/>
  <c r="M171" i="15" s="1"/>
  <c r="Y97" i="15"/>
  <c r="Y98" i="15"/>
  <c r="P100" i="15"/>
  <c r="P101" i="15"/>
  <c r="V101" i="15"/>
  <c r="V100" i="15"/>
  <c r="S100" i="15"/>
  <c r="S101" i="15"/>
  <c r="L101" i="1"/>
  <c r="L100" i="1"/>
  <c r="P98" i="15"/>
  <c r="P97" i="15"/>
  <c r="I97" i="1"/>
  <c r="I98" i="1"/>
  <c r="V98" i="15"/>
  <c r="V97" i="15"/>
  <c r="S98" i="15"/>
  <c r="S97" i="15"/>
  <c r="J56" i="15"/>
  <c r="J52" i="15"/>
  <c r="J58" i="15"/>
  <c r="J55" i="15"/>
  <c r="J59" i="15"/>
  <c r="J57" i="15"/>
  <c r="J53" i="15"/>
  <c r="J54" i="15"/>
  <c r="I101" i="1"/>
  <c r="I100" i="1"/>
  <c r="L98" i="1"/>
  <c r="L97" i="1"/>
  <c r="Y100" i="15"/>
  <c r="Y101" i="15"/>
  <c r="F47" i="1"/>
  <c r="F186" i="1"/>
  <c r="F187" i="1" s="1"/>
  <c r="AC100" i="15" l="1"/>
  <c r="AC93" i="15"/>
  <c r="AC96" i="15" s="1"/>
  <c r="AC98" i="15" s="1"/>
  <c r="AC171" i="15"/>
  <c r="J60" i="15"/>
  <c r="J88" i="15" s="1"/>
  <c r="J90" i="15" s="1"/>
  <c r="J94" i="15" s="1"/>
  <c r="J99" i="15" s="1"/>
  <c r="F101" i="15"/>
  <c r="F100" i="15"/>
  <c r="L102" i="1"/>
  <c r="L172" i="1" s="1"/>
  <c r="AG60" i="15"/>
  <c r="AG88" i="15" s="1"/>
  <c r="AG90" i="15" s="1"/>
  <c r="F97" i="15"/>
  <c r="F98" i="15"/>
  <c r="I102" i="1"/>
  <c r="I112" i="1" s="1"/>
  <c r="M93" i="15"/>
  <c r="M96" i="15" s="1"/>
  <c r="M98" i="15" s="1"/>
  <c r="M94" i="15"/>
  <c r="M99" i="15" s="1"/>
  <c r="M101" i="15" s="1"/>
  <c r="V102" i="15"/>
  <c r="V172" i="15" s="1"/>
  <c r="P102" i="15"/>
  <c r="Y102" i="15"/>
  <c r="S102" i="15"/>
  <c r="F50" i="1"/>
  <c r="F87" i="1"/>
  <c r="L130" i="1" l="1"/>
  <c r="I172" i="1"/>
  <c r="I130" i="1"/>
  <c r="M100" i="15"/>
  <c r="L112" i="1"/>
  <c r="L116" i="1" s="1"/>
  <c r="AC97" i="15"/>
  <c r="AC102" i="15" s="1"/>
  <c r="AC172" i="15" s="1"/>
  <c r="M97" i="15"/>
  <c r="F102" i="15"/>
  <c r="J93" i="15"/>
  <c r="J96" i="15" s="1"/>
  <c r="J97" i="15" s="1"/>
  <c r="J171" i="15"/>
  <c r="AG94" i="15"/>
  <c r="AG99" i="15" s="1"/>
  <c r="AG171" i="15"/>
  <c r="AG93" i="15"/>
  <c r="AG96" i="15" s="1"/>
  <c r="V112" i="15"/>
  <c r="V120" i="15" s="1"/>
  <c r="V130" i="15"/>
  <c r="M102" i="15"/>
  <c r="M172" i="15" s="1"/>
  <c r="Y172" i="15"/>
  <c r="Y130" i="15"/>
  <c r="Y112" i="15"/>
  <c r="P172" i="15"/>
  <c r="P130" i="15"/>
  <c r="P112" i="15"/>
  <c r="S172" i="15"/>
  <c r="S112" i="15"/>
  <c r="S130" i="15"/>
  <c r="J101" i="15"/>
  <c r="J100" i="15"/>
  <c r="I115" i="1"/>
  <c r="I117" i="1"/>
  <c r="I118" i="1"/>
  <c r="I119" i="1"/>
  <c r="I114" i="1"/>
  <c r="I120" i="1"/>
  <c r="I116" i="1"/>
  <c r="L117" i="1"/>
  <c r="L114" i="1"/>
  <c r="L115" i="1"/>
  <c r="L118" i="1"/>
  <c r="L120" i="1"/>
  <c r="L119" i="1"/>
  <c r="F57" i="1"/>
  <c r="F56" i="1"/>
  <c r="F52" i="1"/>
  <c r="F59" i="1"/>
  <c r="F58" i="1"/>
  <c r="F54" i="1"/>
  <c r="F55" i="1"/>
  <c r="F53" i="1"/>
  <c r="AC130" i="15" l="1"/>
  <c r="AC112" i="15"/>
  <c r="AC114" i="15" s="1"/>
  <c r="V115" i="15"/>
  <c r="J98" i="15"/>
  <c r="J102" i="15" s="1"/>
  <c r="F172" i="15"/>
  <c r="F112" i="15"/>
  <c r="F130" i="15"/>
  <c r="AG97" i="15"/>
  <c r="AG98" i="15"/>
  <c r="M130" i="15"/>
  <c r="M112" i="15"/>
  <c r="M120" i="15" s="1"/>
  <c r="AG100" i="15"/>
  <c r="AG101" i="15"/>
  <c r="V119" i="15"/>
  <c r="V118" i="15"/>
  <c r="V117" i="15"/>
  <c r="V114" i="15"/>
  <c r="V116" i="15"/>
  <c r="L121" i="1"/>
  <c r="L137" i="1" s="1"/>
  <c r="L139" i="1" s="1"/>
  <c r="I121" i="1"/>
  <c r="I137" i="1" s="1"/>
  <c r="I139" i="1" s="1"/>
  <c r="P119" i="15"/>
  <c r="P118" i="15"/>
  <c r="P120" i="15"/>
  <c r="P117" i="15"/>
  <c r="P116" i="15"/>
  <c r="P115" i="15"/>
  <c r="P114" i="15"/>
  <c r="Y119" i="15"/>
  <c r="Y118" i="15"/>
  <c r="Y120" i="15"/>
  <c r="Y114" i="15"/>
  <c r="Y115" i="15"/>
  <c r="Y117" i="15"/>
  <c r="Y116" i="15"/>
  <c r="S120" i="15"/>
  <c r="S117" i="15"/>
  <c r="S119" i="15"/>
  <c r="S114" i="15"/>
  <c r="S118" i="15"/>
  <c r="S115" i="15"/>
  <c r="S116" i="15"/>
  <c r="F60" i="1"/>
  <c r="F88" i="1" s="1"/>
  <c r="F90" i="1" s="1"/>
  <c r="J172" i="15" l="1"/>
  <c r="J112" i="15"/>
  <c r="J119" i="15" s="1"/>
  <c r="AC116" i="15"/>
  <c r="AC117" i="15"/>
  <c r="AC120" i="15"/>
  <c r="AC115" i="15"/>
  <c r="AC119" i="15"/>
  <c r="AC118" i="15"/>
  <c r="J130" i="15"/>
  <c r="M117" i="15"/>
  <c r="M118" i="15"/>
  <c r="M115" i="15"/>
  <c r="F114" i="15"/>
  <c r="F120" i="15"/>
  <c r="F118" i="15"/>
  <c r="F119" i="15"/>
  <c r="F115" i="15"/>
  <c r="F116" i="15"/>
  <c r="F117" i="15"/>
  <c r="M119" i="15"/>
  <c r="M114" i="15"/>
  <c r="M116" i="15"/>
  <c r="AG102" i="15"/>
  <c r="V121" i="15"/>
  <c r="V137" i="15" s="1"/>
  <c r="V139" i="15" s="1"/>
  <c r="V173" i="15" s="1"/>
  <c r="V175" i="15" s="1"/>
  <c r="P121" i="15"/>
  <c r="P137" i="15" s="1"/>
  <c r="P139" i="15" s="1"/>
  <c r="P173" i="15" s="1"/>
  <c r="P175" i="15" s="1"/>
  <c r="J118" i="15"/>
  <c r="I173" i="1"/>
  <c r="I175" i="1" s="1"/>
  <c r="I150" i="1"/>
  <c r="I154" i="1" s="1"/>
  <c r="Y121" i="15"/>
  <c r="Y137" i="15" s="1"/>
  <c r="Y139" i="15" s="1"/>
  <c r="S121" i="15"/>
  <c r="S137" i="15" s="1"/>
  <c r="S139" i="15" s="1"/>
  <c r="L150" i="1"/>
  <c r="L154" i="1" s="1"/>
  <c r="L151" i="1" s="1"/>
  <c r="L155" i="1" s="1"/>
  <c r="L152" i="1" s="1"/>
  <c r="L157" i="1" s="1"/>
  <c r="L173" i="1"/>
  <c r="L175" i="1" s="1"/>
  <c r="F171" i="1"/>
  <c r="F93" i="1"/>
  <c r="F96" i="1" s="1"/>
  <c r="F94" i="1"/>
  <c r="F99" i="1" s="1"/>
  <c r="AC121" i="15" l="1"/>
  <c r="AC137" i="15" s="1"/>
  <c r="AC139" i="15" s="1"/>
  <c r="AC150" i="15" s="1"/>
  <c r="M121" i="15"/>
  <c r="M137" i="15" s="1"/>
  <c r="M139" i="15" s="1"/>
  <c r="M173" i="15" s="1"/>
  <c r="M175" i="15" s="1"/>
  <c r="J115" i="15"/>
  <c r="J120" i="15"/>
  <c r="J117" i="15"/>
  <c r="J114" i="15"/>
  <c r="J116" i="15"/>
  <c r="F121" i="15"/>
  <c r="F137" i="15" s="1"/>
  <c r="F139" i="15" s="1"/>
  <c r="AG130" i="15"/>
  <c r="AG172" i="15"/>
  <c r="AG112" i="15"/>
  <c r="V150" i="15"/>
  <c r="V154" i="15" s="1"/>
  <c r="V151" i="15" s="1"/>
  <c r="V155" i="15" s="1"/>
  <c r="V152" i="15" s="1"/>
  <c r="AC173" i="15"/>
  <c r="AC175" i="15" s="1"/>
  <c r="P150" i="15"/>
  <c r="P154" i="15" s="1"/>
  <c r="P151" i="15" s="1"/>
  <c r="P155" i="15" s="1"/>
  <c r="P152" i="15" s="1"/>
  <c r="S173" i="15"/>
  <c r="S175" i="15" s="1"/>
  <c r="S150" i="15"/>
  <c r="Y173" i="15"/>
  <c r="Y175" i="15" s="1"/>
  <c r="Y150" i="15"/>
  <c r="L160" i="1"/>
  <c r="L159" i="1"/>
  <c r="AC154" i="15"/>
  <c r="AC151" i="15" s="1"/>
  <c r="AC155" i="15" s="1"/>
  <c r="AC152" i="15" s="1"/>
  <c r="I151" i="1"/>
  <c r="I155" i="1" s="1"/>
  <c r="I152" i="1" s="1"/>
  <c r="L161" i="1"/>
  <c r="L158" i="1"/>
  <c r="M150" i="15"/>
  <c r="M154" i="15" s="1"/>
  <c r="F101" i="1"/>
  <c r="F100" i="1"/>
  <c r="F97" i="1"/>
  <c r="F98" i="1"/>
  <c r="J121" i="15" l="1"/>
  <c r="J137" i="15" s="1"/>
  <c r="J139" i="15" s="1"/>
  <c r="F150" i="15"/>
  <c r="F173" i="15"/>
  <c r="F175" i="15" s="1"/>
  <c r="AG116" i="15"/>
  <c r="AG120" i="15"/>
  <c r="AG119" i="15"/>
  <c r="AG118" i="15"/>
  <c r="AG117" i="15"/>
  <c r="AG114" i="15"/>
  <c r="AG115" i="15"/>
  <c r="AC160" i="15"/>
  <c r="AC161" i="15"/>
  <c r="AC157" i="15"/>
  <c r="AC158" i="15"/>
  <c r="AC159" i="15"/>
  <c r="Y154" i="15"/>
  <c r="Y151" i="15" s="1"/>
  <c r="I160" i="1"/>
  <c r="I158" i="1"/>
  <c r="I161" i="1"/>
  <c r="I157" i="1"/>
  <c r="I159" i="1"/>
  <c r="V157" i="15"/>
  <c r="V161" i="15"/>
  <c r="V160" i="15"/>
  <c r="V159" i="15"/>
  <c r="V158" i="15"/>
  <c r="M151" i="15"/>
  <c r="M155" i="15" s="1"/>
  <c r="M152" i="15" s="1"/>
  <c r="S154" i="15"/>
  <c r="S151" i="15" s="1"/>
  <c r="S155" i="15" s="1"/>
  <c r="S152" i="15" s="1"/>
  <c r="P158" i="15"/>
  <c r="P159" i="15"/>
  <c r="P157" i="15"/>
  <c r="P160" i="15"/>
  <c r="P161" i="15"/>
  <c r="L162" i="1"/>
  <c r="L176" i="1" s="1"/>
  <c r="L177" i="1" s="1"/>
  <c r="J173" i="15"/>
  <c r="J175" i="15" s="1"/>
  <c r="J150" i="15"/>
  <c r="J154" i="15" s="1"/>
  <c r="F102" i="1"/>
  <c r="F154" i="15" l="1"/>
  <c r="F151" i="15" s="1"/>
  <c r="F155" i="15" s="1"/>
  <c r="F152" i="15" s="1"/>
  <c r="AG121" i="15"/>
  <c r="AG137" i="15" s="1"/>
  <c r="AG139" i="15" s="1"/>
  <c r="I162" i="1"/>
  <c r="I176" i="1" s="1"/>
  <c r="I177" i="1" s="1"/>
  <c r="I179" i="1" s="1"/>
  <c r="V162" i="15"/>
  <c r="V176" i="15" s="1"/>
  <c r="V177" i="15" s="1"/>
  <c r="F18" i="17" s="1"/>
  <c r="S159" i="15"/>
  <c r="S160" i="15"/>
  <c r="S157" i="15"/>
  <c r="S158" i="15"/>
  <c r="S161" i="15"/>
  <c r="J151" i="15"/>
  <c r="J155" i="15" s="1"/>
  <c r="J152" i="15" s="1"/>
  <c r="M157" i="15"/>
  <c r="M161" i="15"/>
  <c r="M159" i="15"/>
  <c r="M160" i="15"/>
  <c r="M158" i="15"/>
  <c r="L179" i="1"/>
  <c r="F9" i="17"/>
  <c r="D16" i="3" s="1"/>
  <c r="E16" i="3" s="1"/>
  <c r="AC162" i="15"/>
  <c r="AC176" i="15" s="1"/>
  <c r="AC177" i="15" s="1"/>
  <c r="P162" i="15"/>
  <c r="P176" i="15" s="1"/>
  <c r="P177" i="15" s="1"/>
  <c r="Y155" i="15"/>
  <c r="F172" i="1"/>
  <c r="F112" i="1"/>
  <c r="F130" i="1"/>
  <c r="F160" i="15" l="1"/>
  <c r="F159" i="15"/>
  <c r="F157" i="15"/>
  <c r="F161" i="15"/>
  <c r="F158" i="15"/>
  <c r="AG173" i="15"/>
  <c r="AG175" i="15" s="1"/>
  <c r="AG150" i="15"/>
  <c r="AG154" i="15" s="1"/>
  <c r="AG151" i="15" s="1"/>
  <c r="AG155" i="15" s="1"/>
  <c r="AG152" i="15" s="1"/>
  <c r="F8" i="17"/>
  <c r="D14" i="3" s="1"/>
  <c r="E14" i="3" s="1"/>
  <c r="D12" i="3"/>
  <c r="E12" i="3" s="1"/>
  <c r="V179" i="15"/>
  <c r="J158" i="15"/>
  <c r="J159" i="15"/>
  <c r="J160" i="15"/>
  <c r="J161" i="15"/>
  <c r="J157" i="15"/>
  <c r="Y152" i="15"/>
  <c r="P179" i="15"/>
  <c r="F16" i="17"/>
  <c r="D10" i="3" s="1"/>
  <c r="E10" i="3" s="1"/>
  <c r="S162" i="15"/>
  <c r="S176" i="15" s="1"/>
  <c r="S177" i="15" s="1"/>
  <c r="F14" i="17"/>
  <c r="D15" i="3" s="1"/>
  <c r="E15" i="3" s="1"/>
  <c r="AC179" i="15"/>
  <c r="M162" i="15"/>
  <c r="M176" i="15" s="1"/>
  <c r="M177" i="15" s="1"/>
  <c r="F117" i="1"/>
  <c r="F120" i="1"/>
  <c r="F116" i="1"/>
  <c r="F118" i="1"/>
  <c r="F114" i="1"/>
  <c r="F119" i="1"/>
  <c r="F115" i="1"/>
  <c r="F162" i="15" l="1"/>
  <c r="F176" i="15" s="1"/>
  <c r="F177" i="15" s="1"/>
  <c r="AG157" i="15"/>
  <c r="AG160" i="15"/>
  <c r="AG161" i="15"/>
  <c r="AG158" i="15"/>
  <c r="AG159" i="15"/>
  <c r="M179" i="15"/>
  <c r="F10" i="17"/>
  <c r="J162" i="15"/>
  <c r="J176" i="15" s="1"/>
  <c r="J177" i="15" s="1"/>
  <c r="Y159" i="15"/>
  <c r="Y158" i="15"/>
  <c r="Y161" i="15"/>
  <c r="Y157" i="15"/>
  <c r="Y160" i="15"/>
  <c r="S179" i="15"/>
  <c r="F15" i="17"/>
  <c r="F121" i="1"/>
  <c r="F137" i="1" s="1"/>
  <c r="F139" i="1" s="1"/>
  <c r="AG162" i="15" l="1"/>
  <c r="AG176" i="15" s="1"/>
  <c r="AG177" i="15" s="1"/>
  <c r="F179" i="15"/>
  <c r="F12" i="17"/>
  <c r="D6" i="3" s="1"/>
  <c r="E6" i="3" s="1"/>
  <c r="D11" i="3"/>
  <c r="E11" i="3" s="1"/>
  <c r="Y162" i="15"/>
  <c r="Y176" i="15" s="1"/>
  <c r="Y177" i="15" s="1"/>
  <c r="J179" i="15"/>
  <c r="F13" i="17"/>
  <c r="D9" i="3"/>
  <c r="E9" i="3" s="1"/>
  <c r="F173" i="1"/>
  <c r="F175" i="1" s="1"/>
  <c r="F150" i="1"/>
  <c r="F154" i="1" s="1"/>
  <c r="F151" i="1" s="1"/>
  <c r="F155" i="1" s="1"/>
  <c r="F152" i="1" s="1"/>
  <c r="AG179" i="15" l="1"/>
  <c r="F11" i="17"/>
  <c r="D17" i="3" s="1"/>
  <c r="E17" i="3" s="1"/>
  <c r="G10" i="17"/>
  <c r="H16" i="9" s="1"/>
  <c r="I16" i="9" s="1"/>
  <c r="J16" i="9" s="1"/>
  <c r="K16" i="9" s="1"/>
  <c r="D8" i="3"/>
  <c r="E8" i="3" s="1"/>
  <c r="Y179" i="15"/>
  <c r="F17" i="17"/>
  <c r="G17" i="17" s="1"/>
  <c r="F160" i="1"/>
  <c r="F159" i="1"/>
  <c r="F158" i="1"/>
  <c r="F157" i="1"/>
  <c r="F161" i="1"/>
  <c r="H17" i="9" l="1"/>
  <c r="D13" i="3"/>
  <c r="E13" i="3" s="1"/>
  <c r="F162" i="1"/>
  <c r="F176" i="1" s="1"/>
  <c r="F177" i="1" s="1"/>
  <c r="F7" i="17" l="1"/>
  <c r="G7" i="17" s="1"/>
  <c r="H18" i="9"/>
  <c r="I17" i="9"/>
  <c r="F179" i="1"/>
  <c r="I18" i="9" l="1"/>
  <c r="J17" i="9"/>
  <c r="D7" i="3"/>
  <c r="E7" i="3" s="1"/>
  <c r="H15" i="9"/>
  <c r="H19" i="9" l="1"/>
  <c r="H20" i="9" s="1"/>
  <c r="I15" i="9"/>
  <c r="K17" i="9"/>
  <c r="K18" i="9" s="1"/>
  <c r="J18" i="9"/>
  <c r="I19" i="9" l="1"/>
  <c r="I20" i="9" s="1"/>
  <c r="J15" i="9"/>
  <c r="J19" i="9" l="1"/>
  <c r="J20" i="9" s="1"/>
  <c r="K15" i="9"/>
  <c r="K19" i="9" l="1"/>
  <c r="K20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Celio Santana Lisboa</author>
    <author>Anderson</author>
    <author>Wilson Fernandes de Souza Filho</author>
  </authors>
  <commentList>
    <comment ref="E96" authorId="0" shapeId="0" xr:uid="{7BB08761-F47E-4CD3-86EF-F3242070745F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I96" authorId="0" shapeId="0" xr:uid="{D92EB204-12FB-4B6D-BFAD-EC84655D8D0C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L96" authorId="0" shapeId="0" xr:uid="{A21A4C81-CF3F-48E6-9610-E2BB451BB4C9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O96" authorId="0" shapeId="0" xr:uid="{18E151F0-7D79-4F77-9969-F269E6BD5141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R96" authorId="0" shapeId="0" xr:uid="{1D2C0F7A-8972-4040-8620-D990843B4D17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U96" authorId="0" shapeId="0" xr:uid="{10914E9C-29AC-4D4F-9F0F-1EF253B37CB5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X96" authorId="0" shapeId="0" xr:uid="{1DE7340A-484C-4F8F-8A6C-B419304DA809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AB96" authorId="0" shapeId="0" xr:uid="{3DC81720-F4BA-4D61-A13E-03F388273F17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AF96" authorId="0" shapeId="0" xr:uid="{F09B9095-2789-4A18-9EF7-D3AE064DFB57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E98" authorId="0" shapeId="0" xr:uid="{70C966E8-E356-495C-B285-FF4C055945C6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I98" authorId="0" shapeId="0" xr:uid="{F684E059-EE37-4965-9533-F37D0EF4D76E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L98" authorId="0" shapeId="0" xr:uid="{4D888F6C-E35A-41C5-8A21-038D7E6BBFBA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O98" authorId="0" shapeId="0" xr:uid="{C85E953B-B942-4C36-9B5D-B13D76D6086C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R98" authorId="0" shapeId="0" xr:uid="{56BCDD52-2E22-487B-A74A-286ADA0D5418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U98" authorId="0" shapeId="0" xr:uid="{B1E3D06B-A7A0-4885-874A-16DE3EBFB7D1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X98" authorId="0" shapeId="0" xr:uid="{A3A1E7FB-9599-4026-A602-81B03CA7C3FC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AB98" authorId="0" shapeId="0" xr:uid="{196D272F-F6A2-41D9-999B-3462E7652FE9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AF98" authorId="0" shapeId="0" xr:uid="{E93EA895-D445-413B-8D23-215DEDCB2530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E99" authorId="0" shapeId="0" xr:uid="{3F4CAACF-F0A3-4CB8-80E6-7F4D5E780B08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I99" authorId="0" shapeId="0" xr:uid="{4935E462-3ACC-4B57-AD8F-5FA646EB1BC4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L99" authorId="0" shapeId="0" xr:uid="{C80C6F31-E4F6-425D-982E-CD0A47091107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O99" authorId="0" shapeId="0" xr:uid="{04B3AE7C-C2B7-4A13-B57D-1168F601FDB6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R99" authorId="0" shapeId="0" xr:uid="{B0EE3CC7-965C-4305-A6EB-20167F729F1D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U99" authorId="0" shapeId="0" xr:uid="{9E72E080-F9A1-45EC-B109-2C22E6A25BF4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X99" authorId="0" shapeId="0" xr:uid="{3468D322-B57A-41A6-B018-F3CE37B7A10D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AB99" authorId="0" shapeId="0" xr:uid="{FD44525E-694D-4B83-A254-327079A3C3AD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AF99" authorId="0" shapeId="0" xr:uid="{E4FD02BD-E8D1-4F5E-8F19-3C6D1477E328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E101" authorId="0" shapeId="0" xr:uid="{F763F9D3-9CFE-4522-B972-307A03E0EAFC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I101" authorId="0" shapeId="0" xr:uid="{5F0AB475-D374-4BEE-84A4-8E4FA25C8916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L101" authorId="0" shapeId="0" xr:uid="{EEB38A5B-9605-4453-9D11-6E88E47A302B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O101" authorId="0" shapeId="0" xr:uid="{4E56A11F-94EC-4145-B682-3CFE98335CCB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R101" authorId="0" shapeId="0" xr:uid="{B2053CA3-E57F-47B8-85F8-9541A355ED28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U101" authorId="0" shapeId="0" xr:uid="{4A9261CD-B37D-4CC1-93EF-B0F0D5487BA2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X101" authorId="0" shapeId="0" xr:uid="{17AF69E7-AEF2-499B-BF46-C450B7D265BA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AB101" authorId="0" shapeId="0" xr:uid="{EFF7A89D-F78F-42CF-A67E-9398E8056106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AF101" authorId="0" shapeId="0" xr:uid="{9A7598C3-EA24-44B2-9DF2-840E29A92C45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E114" authorId="0" shapeId="0" xr:uid="{F24EE2EA-335B-4DAF-B633-E4DAB1EEDDFF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I114" authorId="0" shapeId="0" xr:uid="{65695132-883F-41F5-8B2A-14A8AD2F142F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L114" authorId="0" shapeId="0" xr:uid="{2779DF2F-5261-401A-B41B-CA39B6D165F1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O114" authorId="0" shapeId="0" xr:uid="{79BDB17F-E47A-4BA2-8D6B-E979AB1C5424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R114" authorId="0" shapeId="0" xr:uid="{CBE30E52-C3F9-4A68-B2CD-5517BF4A3E60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U114" authorId="0" shapeId="0" xr:uid="{5A04654D-92CB-4A4D-89C0-920F91BF90CB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X114" authorId="0" shapeId="0" xr:uid="{0D8C5F5E-45A7-425C-8EB9-FCBFDCAAA37E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AB114" authorId="0" shapeId="0" xr:uid="{446A346A-E6F4-4C82-95A3-6D06F29A1511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AF114" authorId="0" shapeId="0" xr:uid="{0AB10D2B-973D-4F38-9720-A13AF40C1250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E115" authorId="0" shapeId="0" xr:uid="{D28FA6F0-E6D0-4E21-86A5-555040FCE141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I115" authorId="0" shapeId="0" xr:uid="{A4BC1C5D-9996-4A3C-A4DF-159E13E5A7F1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L115" authorId="0" shapeId="0" xr:uid="{8B485579-083E-4F65-BA0E-5400A381F26A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O115" authorId="0" shapeId="0" xr:uid="{886B54F7-8B90-4B98-BF24-E88B14851E19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R115" authorId="0" shapeId="0" xr:uid="{17D52ED5-4B41-41D2-A9F1-AF191208643C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U115" authorId="0" shapeId="0" xr:uid="{4F66E0A3-2234-4BEF-A438-0ADF0160DB3B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X115" authorId="0" shapeId="0" xr:uid="{61E30CE4-3239-4697-A4CC-F8C9388CAFA6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AB115" authorId="0" shapeId="0" xr:uid="{08018FE2-F029-44D3-88F1-2E02D8EC81BE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AF115" authorId="0" shapeId="0" xr:uid="{5E3A7F01-F237-4500-AB6E-4419204F97C3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E116" authorId="0" shapeId="0" xr:uid="{790CA257-3E08-4CC0-BF70-AE382ACF4F5D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I116" authorId="0" shapeId="0" xr:uid="{26453D0A-EE3C-41C0-B8EC-87E33E505EA6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L116" authorId="0" shapeId="0" xr:uid="{D6714194-2BD3-4EA3-8CF7-77647BB397F3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O116" authorId="0" shapeId="0" xr:uid="{2C597781-2D28-4B95-A16C-E8F0BB8E83D0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R116" authorId="0" shapeId="0" xr:uid="{812C36D1-EDF2-462F-B57F-5E7AA2159BA6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U116" authorId="0" shapeId="0" xr:uid="{D434BD80-F5CD-444A-810A-8ED6BF1AA65B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X116" authorId="0" shapeId="0" xr:uid="{D5088F45-AF75-4F0C-BC84-E0D1E4D9D3BE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AB116" authorId="0" shapeId="0" xr:uid="{7CE21D96-E037-4B7C-9C60-CF047E466252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AF116" authorId="0" shapeId="0" xr:uid="{8F5CE224-D555-4606-82DE-65E97B5DD5A6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E117" authorId="0" shapeId="0" xr:uid="{59F3895B-C514-4493-9598-97B1003C8219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I117" authorId="0" shapeId="0" xr:uid="{5DBB1CBA-B8BB-416B-90C0-AF39A6B97E7F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L117" authorId="0" shapeId="0" xr:uid="{0E0E174C-0627-4941-88F9-234C168B88C4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O117" authorId="0" shapeId="0" xr:uid="{3BE4D0B5-F007-42C8-A448-E95C43F0DFB7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R117" authorId="0" shapeId="0" xr:uid="{B332431E-47E9-4EFA-B799-A51E296090D2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U117" authorId="0" shapeId="0" xr:uid="{5BE629F5-0144-4D11-AFF5-04331A3726C8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X117" authorId="0" shapeId="0" xr:uid="{6B00C9B2-5B51-477C-89CA-8104850481DB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AB117" authorId="0" shapeId="0" xr:uid="{BFDB44E0-E810-4C3E-AADD-669529E33277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AF117" authorId="0" shapeId="0" xr:uid="{E0F964EA-7B8A-4346-8BB2-08A2A9F47FDC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E118" authorId="0" shapeId="0" xr:uid="{F6984903-616A-416E-8CCB-A78CEC3B0104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I118" authorId="0" shapeId="0" xr:uid="{8EB03798-06D5-4E6B-AB74-490A7429BF15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L118" authorId="0" shapeId="0" xr:uid="{6B5C251A-13DA-426C-A575-58C811AB1DD7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O118" authorId="0" shapeId="0" xr:uid="{C875EBF3-F2EF-4BAF-B6F2-6E0088692AF7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R118" authorId="0" shapeId="0" xr:uid="{FA551181-805E-4833-9137-8116FE581979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U118" authorId="0" shapeId="0" xr:uid="{C871884D-60AE-4238-B38F-E4171B778F3C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X118" authorId="0" shapeId="0" xr:uid="{72626B0D-378F-4FE1-A068-234964608D9F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AB118" authorId="0" shapeId="0" xr:uid="{B175A6DD-14A4-4785-889F-0CE8CD00CB46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AF118" authorId="0" shapeId="0" xr:uid="{8AC5FC7D-ECBE-401E-B007-C87647BCAD6F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F132" authorId="1" shapeId="0" xr:uid="{CEAFF030-B5F8-43EE-9F8E-BA7DEEB0AA82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J132" authorId="1" shapeId="0" xr:uid="{76FE84D5-D15B-403F-A8ED-68411215645D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M132" authorId="1" shapeId="0" xr:uid="{4DCDE6FD-2388-45B9-9C42-C84D18D7DF41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P132" authorId="1" shapeId="0" xr:uid="{51E01CCE-3B59-48CC-9202-66BC26549DAE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S132" authorId="1" shapeId="0" xr:uid="{5E6D9F66-AEC5-4F73-8C00-C8A4EC66AAA0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V132" authorId="1" shapeId="0" xr:uid="{ACD54AC9-2784-46E1-8823-C93E46122E78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Y132" authorId="1" shapeId="0" xr:uid="{57BA0F20-38DB-49D1-A758-0E1322B484FB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AC132" authorId="1" shapeId="0" xr:uid="{1148F4BB-540F-4F27-B35B-2CD722D8BB9E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AG132" authorId="1" shapeId="0" xr:uid="{D9A6E4E7-CFDE-4623-AD0D-C4DD3484108C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C137" authorId="2" shapeId="0" xr:uid="{7A93A253-36AB-4D2E-9A5A-3FBE5BC12A8E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C153" authorId="0" shapeId="0" xr:uid="{9BB85C23-121E-43AA-BFDA-3CC225A0BB75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E154" authorId="3" shapeId="0" xr:uid="{69BFEDEB-7525-4B90-B4E4-04E1BB11F851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I154" authorId="3" shapeId="0" xr:uid="{C8D617BA-4E6E-47D9-BBEF-D60454409142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L154" authorId="3" shapeId="0" xr:uid="{8AD96BC6-2247-4677-8585-706AB7CCF146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O154" authorId="3" shapeId="0" xr:uid="{101CFE5A-1D18-4475-B6FF-0F434EAC192B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R154" authorId="3" shapeId="0" xr:uid="{828D1A6D-D8E5-47CB-BCDB-A299AFBBF1B1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U154" authorId="3" shapeId="0" xr:uid="{27DC9019-3FFF-48F9-9AC5-FC90303C410C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X154" authorId="3" shapeId="0" xr:uid="{10544C7D-FFD4-4AA9-AF4C-5C0F7DEDCAA5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AB154" authorId="3" shapeId="0" xr:uid="{8F1716E3-C124-4EBF-B690-597CD2518D24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AF154" authorId="3" shapeId="0" xr:uid="{CBE75C23-D060-49FF-88E3-C7548980B654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E155" authorId="3" shapeId="0" xr:uid="{30F76CB0-4DA5-4C90-B61C-779AC2CD0163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I155" authorId="3" shapeId="0" xr:uid="{9DE0ED2E-DEF9-418B-8ED1-FFA27966B2DD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L155" authorId="3" shapeId="0" xr:uid="{0F1AC97C-D0B9-4231-9C7A-AF0828B03C48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O155" authorId="3" shapeId="0" xr:uid="{B670A3D4-498C-4F0F-AEF0-9A5743E2030A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R155" authorId="3" shapeId="0" xr:uid="{20F5ECF9-32F1-40F9-AF10-6C538806F3B4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U155" authorId="3" shapeId="0" xr:uid="{7D0CADA6-FC39-4F2D-867F-B2D9FD9F3623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X155" authorId="3" shapeId="0" xr:uid="{3AE2A8D4-F1C6-4C07-8D9D-009E1FCEC45B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AB155" authorId="3" shapeId="0" xr:uid="{DB03EC8B-F687-45F7-AC8F-4A1E80F5E22C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AF155" authorId="3" shapeId="0" xr:uid="{49D3F1ED-7CDE-4494-AD09-F6E544BF09AD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Celio Santana Lisboa</author>
    <author>Anderson</author>
    <author>Wilson Fernandes de Souza Filho</author>
  </authors>
  <commentList>
    <comment ref="E96" authorId="0" shapeId="0" xr:uid="{D6CBEB4B-9F26-4CF5-9893-420576F83D33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H96" authorId="0" shapeId="0" xr:uid="{279151BF-4C8B-49F0-93B8-F91D94C0705C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K96" authorId="0" shapeId="0" xr:uid="{1C959324-EAAC-4F4D-A06D-D9CD739622E8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E98" authorId="0" shapeId="0" xr:uid="{FCF9C719-2DC0-483A-BB9C-8E33F5A738BA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H98" authorId="0" shapeId="0" xr:uid="{A35975A6-DDD5-4C6F-919B-BAE4B9EE7238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K98" authorId="0" shapeId="0" xr:uid="{F18F5DDC-F6E2-4285-8D2A-C0424A255B60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E99" authorId="0" shapeId="0" xr:uid="{454F0B2A-7176-4C86-8330-1ED48A7E6EC5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H99" authorId="0" shapeId="0" xr:uid="{066E8676-D446-49CE-A3ED-570AF6C5F75E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K99" authorId="0" shapeId="0" xr:uid="{D3322E22-682C-4BB3-820B-94A77157A0E4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E101" authorId="0" shapeId="0" xr:uid="{372EB5F2-B2C3-483A-A38C-A50FAAF1A94A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H101" authorId="0" shapeId="0" xr:uid="{F90D02EE-C9EF-4599-BED3-F2CAE4E83AB4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K101" authorId="0" shapeId="0" xr:uid="{4CEDA4FE-CADD-4683-94AC-FC13D97E381B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E114" authorId="0" shapeId="0" xr:uid="{01F3B82B-EC0B-47E4-A12A-D2A2DFEC4ED8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H114" authorId="0" shapeId="0" xr:uid="{83FB8360-FAAB-4844-8344-4E9E604EF820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K114" authorId="0" shapeId="0" xr:uid="{51828A50-B5C2-4EC7-BBC1-55B3D5D4F691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E115" authorId="0" shapeId="0" xr:uid="{FCD549A6-0205-47AD-8B4E-16AB7BE27D8F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H115" authorId="0" shapeId="0" xr:uid="{ECD1631B-FF73-4513-ABC5-7FCBC283BF56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K115" authorId="0" shapeId="0" xr:uid="{6219B83E-3502-4427-B88B-3BCCDCBB8E1E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E116" authorId="0" shapeId="0" xr:uid="{38C29307-57E8-4027-B160-8A143AA76613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H116" authorId="0" shapeId="0" xr:uid="{6BB2E31A-0FBF-4139-AD1F-1572F60D596B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K116" authorId="0" shapeId="0" xr:uid="{A03E52DA-9B25-4890-BE94-02D9E9754730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E117" authorId="0" shapeId="0" xr:uid="{A309F192-2B63-4069-B9F0-6BBD2DE39BE7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H117" authorId="0" shapeId="0" xr:uid="{ABEC9A2A-1030-40F5-8E4C-3EAB5DF94950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K117" authorId="0" shapeId="0" xr:uid="{DCE4CE75-451C-4630-ACB1-18290C947F75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E118" authorId="0" shapeId="0" xr:uid="{DD06D8F1-B766-4CE8-91E8-F3B3E872601C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H118" authorId="0" shapeId="0" xr:uid="{FBEC0744-B365-4FF9-BDEB-19F59D8367FE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K118" authorId="0" shapeId="0" xr:uid="{D74330CD-3DA6-42A7-B48F-AE1C48363A54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F132" authorId="1" shapeId="0" xr:uid="{61398E3B-2875-44C2-A478-B4EB49190D70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I132" authorId="1" shapeId="0" xr:uid="{C766A7D1-3799-4288-B140-D0702AE24BE9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L132" authorId="1" shapeId="0" xr:uid="{0D8F7499-5C3E-4CEE-826B-F2358F1EAD5E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C137" authorId="2" shapeId="0" xr:uid="{0520D1EA-C5DF-4C58-BC7D-1D26CCB87275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C153" authorId="0" shapeId="0" xr:uid="{C22EC579-C907-458B-ACF9-48444CD6790D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E154" authorId="3" shapeId="0" xr:uid="{E93C43D0-91EB-4953-866E-FD05DCEE4B9E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H154" authorId="3" shapeId="0" xr:uid="{59EDED4A-8B88-4087-8D3C-4F01E86AD257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K154" authorId="3" shapeId="0" xr:uid="{29AB66D8-AA7E-4F53-A165-EE9886EC3C4A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E155" authorId="3" shapeId="0" xr:uid="{387FBA83-7BF9-4D58-AD72-8DB60C9100DD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H155" authorId="3" shapeId="0" xr:uid="{94288989-C895-4E2D-9053-4678F793F211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K155" authorId="3" shapeId="0" xr:uid="{6D8D2B79-1666-41B7-84A4-52B88A38D388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</commentList>
</comments>
</file>

<file path=xl/sharedStrings.xml><?xml version="1.0" encoding="utf-8"?>
<sst xmlns="http://schemas.openxmlformats.org/spreadsheetml/2006/main" count="1276" uniqueCount="344">
  <si>
    <t>PLANILHA DE CUSTOS E FORMAÇÃO DE PREÇOS</t>
  </si>
  <si>
    <t>MODELO PARA A CONSOLIDAÇÃO E APRESENTAÇÃO DE PROPOSTAS</t>
  </si>
  <si>
    <t>Com ajustes após publicação da Lei n° 13.467, de 2017; IN 5/17 e IN7/18</t>
  </si>
  <si>
    <r>
      <rPr>
        <b/>
        <sz val="11"/>
        <color rgb="FFFF0000"/>
        <rFont val="Calibri"/>
        <family val="2"/>
        <scheme val="minor"/>
      </rPr>
      <t>AVISO</t>
    </r>
    <r>
      <rPr>
        <b/>
        <sz val="11"/>
        <rFont val="Calibri"/>
        <family val="2"/>
        <scheme val="minor"/>
      </rPr>
      <t>: Esta planilha de custos visa facilitar e agilizar a elaboração das propostas de preços dos licitantes. Embora ela não seja de uso obrigatório neste Pregão Eletrônico, é recomendável sua utilização pelos licitantes, vez que está devidamente atualizada nos termos da IN SEGES/MPDG nº 05/2017 e 07/2018.</t>
    </r>
  </si>
  <si>
    <t>Dados para composição dos custos referentes a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</si>
  <si>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</si>
  <si>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</si>
  <si>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</si>
  <si>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</si>
  <si>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(dia/mês)</t>
  </si>
  <si>
    <t xml:space="preserve">Número de registro da CCT no MTE </t>
  </si>
  <si>
    <t>Data de apresentação desta proposta de preços</t>
  </si>
  <si>
    <t>Local da prestação dos serviços</t>
  </si>
  <si>
    <t>CASCAVEL</t>
  </si>
  <si>
    <t>Notas explicativas:</t>
  </si>
  <si>
    <t>a) Deverá ser elaborado um quadro para cada tipo de serviço;</t>
  </si>
  <si>
    <t>Módulo 1 - Composição da Remuneração</t>
  </si>
  <si>
    <t>Composição da Remuneração</t>
  </si>
  <si>
    <t>Valor (R$)</t>
  </si>
  <si>
    <t>A</t>
  </si>
  <si>
    <t>Salário-Base (Cláusula 3ª CCT)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</si>
  <si>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</si>
  <si>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</si>
  <si>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</si>
  <si>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</si>
  <si>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</si>
  <si>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</si>
  <si>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</si>
  <si>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Noturno Reduzida</t>
  </si>
  <si>
    <t>F</t>
  </si>
  <si>
    <t>Adicional de Hora Extra no Feriado Trabalhado</t>
  </si>
  <si>
    <t>G</t>
  </si>
  <si>
    <t>Módulo 2 - Encargos e Benefícios Anuais, Mensais e Diários</t>
  </si>
  <si>
    <t>a) Como a planilha de custos e formação de preços é calculada mensalmente, provisiona-se proporcionalmente 1/12 (um doze avos) dos valores referentes a gratificação natalina, férias e adicional de férias.</t>
  </si>
  <si>
    <t>b) O adicional de férias contido no Submódulo 2.1 corresponde a 1/3 (um terço) da remuneração que por sua vez é divido por 12 (doze).</t>
  </si>
  <si>
    <t>Submódulo 2.1 - 13º (décimo terceiro) Salário, Férias e Adicional de Férias</t>
  </si>
  <si>
    <t>2.1</t>
  </si>
  <si>
    <t>13º (décimo terceiro) Salário, Férias e Adicional de Férias</t>
  </si>
  <si>
    <t>Submódulo 2.2 - Encargos Previdenciários (GPS), Fundo de Garantia por Tempo de Serviço (FGTS) e outras contribuições.</t>
  </si>
  <si>
    <r>
      <t xml:space="preserve">Base de cálculo deste submódulo </t>
    </r>
    <r>
      <rPr>
        <sz val="12"/>
        <color rgb="FFFF0000"/>
        <rFont val="Calibri"/>
        <family val="2"/>
        <scheme val="minor"/>
      </rPr>
      <t>(M1+M2.1)</t>
    </r>
    <r>
      <rPr>
        <b/>
        <sz val="12"/>
        <color theme="1"/>
        <rFont val="Calibri"/>
        <family val="2"/>
        <scheme val="minor"/>
      </rPr>
      <t>:</t>
    </r>
  </si>
  <si>
    <t>2.2</t>
  </si>
  <si>
    <t>GPS, FGTS e outras contribuições</t>
  </si>
  <si>
    <t>INSS - empregador</t>
  </si>
  <si>
    <t>Salário Educação</t>
  </si>
  <si>
    <t>SAT - GIIL/RAT</t>
  </si>
  <si>
    <t>SESC ou SESI</t>
  </si>
  <si>
    <t>SENAI - SENAC</t>
  </si>
  <si>
    <t>SEBRAE</t>
  </si>
  <si>
    <t>INCRA</t>
  </si>
  <si>
    <t>H</t>
  </si>
  <si>
    <t>FGTS</t>
  </si>
  <si>
    <t>a) Os percentuais dos encargos previdenciários, do FGTS e demais contribuições são aqueles estabelecidos pela legislação vigente.</t>
  </si>
  <si>
    <t>b) RAT - Riscos Ambientais do Trabalho previsto no art. 22, II, da Lei nº 8212/1991, percentual de 1% para risco leve, 2% para risco médio e 3% para risco grave de acordo com o CNAE, conforme Anexo V, do Decreto nº 6.957/2009 e  art. 72, §1º, IN RFB 971/2009.</t>
  </si>
  <si>
    <t>c) FAT - Fator Acidentário de Prevenção (art. 10, da Lei 10.666/2003) pode reduzir o valor da alíquota do RAT em até 50% ou aumentá-lo em até 100% (multiplicador variável de 0,50 a 2,00)</t>
  </si>
  <si>
    <t>d) SAT (Seguro de Acidentes de Trabalho) - GIIL/RAT (Grau de Incidência de incapacidade Laborativa) = (RATxFAP)</t>
  </si>
  <si>
    <t>e) O percentual máximo SAT-GIIL/RAT é de 6% (3% RAT x 2 FAT), contudo, para efeito de cálculo, foi considerado o percentual de 3%. Cada empresa deve preencher de acordo com o valor máximo referente a sua realidade</t>
  </si>
  <si>
    <t>g) Esses percentuais incidem sobre o Módulo 1, o Submódulo 2.1.</t>
  </si>
  <si>
    <t>i) O cálculo dos tributos leva em consideração as alíquotas ordinárias dos tributos, não adentrando os regimes especiais de tributação e/ou desoneração de folha de pagamento.</t>
  </si>
  <si>
    <t>2.3</t>
  </si>
  <si>
    <t>Benefícios Mensais e Diários</t>
  </si>
  <si>
    <t xml:space="preserve">Transporte </t>
  </si>
  <si>
    <t>Seguro de Vida</t>
  </si>
  <si>
    <t>Outros Benefícios Mensais e Diários</t>
  </si>
  <si>
    <t>a) O valor informado deverá ser o custo real do benefício (descontado o valor eventualmente pago pelo empregado).</t>
  </si>
  <si>
    <t>b) Vale Transporte - deduzida cota parte do trabalhador (6% do salário-base), conforme Lei 7.418/1985 e Lei 7.619/87, regulamentada pelo Decreto nº 95.247/1987</t>
  </si>
  <si>
    <t>Quadro-Resumo do Módulo 2 - Encargos e Benefícios anuais, mensais e diários</t>
  </si>
  <si>
    <t>Encargos e Benefícios Anuais, Mensais e Diários</t>
  </si>
  <si>
    <t>Módulo 3 - Provisão para Rescisão</t>
  </si>
  <si>
    <r>
      <t>Base de cálculo do AP Indenizado</t>
    </r>
    <r>
      <rPr>
        <b/>
        <sz val="12"/>
        <color rgb="FFFF0000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>((M1+M2)-(Letras A+B+C+D+E+F+G do SM2.2))</t>
    </r>
    <r>
      <rPr>
        <b/>
        <sz val="12"/>
        <rFont val="Calibri"/>
        <family val="2"/>
        <scheme val="minor"/>
      </rPr>
      <t>:</t>
    </r>
  </si>
  <si>
    <r>
      <t xml:space="preserve">Base de cálculo do AP Trabalho </t>
    </r>
    <r>
      <rPr>
        <sz val="12"/>
        <color rgb="FFFF0000"/>
        <rFont val="Calibri"/>
        <family val="2"/>
        <scheme val="minor"/>
      </rPr>
      <t>(M1+M2)</t>
    </r>
    <r>
      <rPr>
        <b/>
        <sz val="12"/>
        <rFont val="Calibri"/>
        <family val="2"/>
        <scheme val="minor"/>
      </rPr>
      <t>:</t>
    </r>
  </si>
  <si>
    <t>Provisão para Rescisão</t>
  </si>
  <si>
    <t>Incidência do FGTS sobre o Aviso Prévio Indenizado</t>
  </si>
  <si>
    <t>Incidência de GPS, FGTS e outras contribuições sobre o Aviso Prévio Trabalhado</t>
  </si>
  <si>
    <t>a) Cerca de 5% do pessoal é demitido pelo empregador, antes do término do contrato de trabalho (Acordão TCU 6771/2009 - Primeira Câmara)</t>
  </si>
  <si>
    <t>b) Índice do aviso prévio indenizado é de 0,42%, conforme Acordão TCU 6771/2009 e 1507/2018, ambos da Primeira Câmara. No caso de renovação contratual, utilizar o percentual de 0,042% referente aos 3 dias de aviso acrescidos por ano (Lei 12.506/2011)</t>
  </si>
  <si>
    <t>c) Utilizou-se a retenção de 4% (com ponderação de 50%) a título de multa sobre o FGTS sobre o aviso prévio indenizado e sobre o aviso prévio trabalhado, conforme orientação da SEGES/MPDG</t>
  </si>
  <si>
    <t>Módulo 4 - Custo de Reposição do Profissional Ausente</t>
  </si>
  <si>
    <t>a) Os itens que contemplam o módulo 4 se referem ao custo dos dias trabalhados pelo repositor/substituto, quando o empregado alocado na prestação de serviço estiver ausente, conforme as previsões estabelecidas na legislação.</t>
  </si>
  <si>
    <t>Submódulo 4.1 - Ausências Legais</t>
  </si>
  <si>
    <r>
      <t xml:space="preserve">Base de cálculo das Ausências Legais </t>
    </r>
    <r>
      <rPr>
        <sz val="12"/>
        <color rgb="FFFF0000"/>
        <rFont val="Calibri"/>
        <family val="2"/>
        <scheme val="minor"/>
      </rPr>
      <t>(M1+M2+M3)</t>
    </r>
    <r>
      <rPr>
        <b/>
        <sz val="12"/>
        <color theme="1"/>
        <rFont val="Calibri"/>
        <family val="2"/>
        <scheme val="minor"/>
      </rPr>
      <t>:</t>
    </r>
  </si>
  <si>
    <t>4.1</t>
  </si>
  <si>
    <t>Ausências Legais</t>
  </si>
  <si>
    <t>Outros (especificar)</t>
  </si>
  <si>
    <t>a) Férias - previstas no art. 7º, XVII, da Constituição Federal e no art. 129 da CLT</t>
  </si>
  <si>
    <t>b) Ausência Legal - prevista no art. 473 CLT (2 dias consecutivos - falecimento de cônjuge, ascendente, descendente, irmão ou pessoa economicamente dependente; 3 dias consecutivos - casamento; 1 dia a cada 12 meses de trabalho - doação de sangue; os dias que comparecer em juízo; até 2 dias - acompanhamento de consultas médicas e exames complementares durante a gravidez da esposa/companheira; 1 dia - acompanhamento do filho de até 6 anos em consulta médica)</t>
  </si>
  <si>
    <t>d) Acidente de Trabalho - prevista no §2º, do art. 43, da Lei 8.213/1991 (durante os primeiros quinze dias de afastamento da atividade por motivo de invalidez, caberá à empresa pagar ao segurado empregado o salário)</t>
  </si>
  <si>
    <t>f) Afastamento Paternidade - previsto no inciso II, do art. 1º, da Lei nº 11770/2008 (prorroga a duração da licença-paternidade por mais 15 dias, além dos 5 dias estabelecidos no §1º do art. 10, do ADCT)</t>
  </si>
  <si>
    <t>h) Afastamento Maternidade - previsto no inciso I do art. 1º, da Lei nº 11.770/2008 (prorroga por 60 dias a duração da licença-maternidade prevista no inciso XVIII, do art. 7º, da Constituição Federal)</t>
  </si>
  <si>
    <t>Submódulo 4.2 - Intrajornada</t>
  </si>
  <si>
    <r>
      <t xml:space="preserve">Base de cálculo da Intrajornada </t>
    </r>
    <r>
      <rPr>
        <b/>
        <sz val="11"/>
        <color rgb="FFFF0000"/>
        <rFont val="Calibri"/>
        <family val="2"/>
        <scheme val="minor"/>
      </rPr>
      <t>(M1+M2+M3):</t>
    </r>
  </si>
  <si>
    <t>4.2</t>
  </si>
  <si>
    <t>Intrajornada</t>
  </si>
  <si>
    <t>Quadro-Resumo do Módulo 4 - Custo de Reposição do Profissional Ausente</t>
  </si>
  <si>
    <t>Custo de Reposição do Profissional Ausente</t>
  </si>
  <si>
    <t xml:space="preserve">Substituto nas Ausências Legais </t>
  </si>
  <si>
    <t>Substituto na Intrajornada</t>
  </si>
  <si>
    <t>Módulo 5 - Insumos Diversos</t>
  </si>
  <si>
    <t>Insumos Diversos</t>
  </si>
  <si>
    <t>Uniformes</t>
  </si>
  <si>
    <t>Equipamentos administrativos</t>
  </si>
  <si>
    <t>Módulo 6 - Custos Indiretos, Tributos e Lucro</t>
  </si>
  <si>
    <r>
      <t xml:space="preserve">Base de cálculo dos custos indiretos </t>
    </r>
    <r>
      <rPr>
        <sz val="11"/>
        <color rgb="FFFF0000"/>
        <rFont val="Calibri"/>
        <family val="2"/>
        <scheme val="minor"/>
      </rPr>
      <t>(BCCI = M1+M2+M3+M4+M5)</t>
    </r>
  </si>
  <si>
    <r>
      <t xml:space="preserve">Base de cálculo do lucro </t>
    </r>
    <r>
      <rPr>
        <sz val="10"/>
        <color rgb="FFFF0000"/>
        <rFont val="Calibri"/>
        <family val="2"/>
        <scheme val="minor"/>
      </rPr>
      <t>(BCL = BCCI+Custos Indiretos)</t>
    </r>
  </si>
  <si>
    <r>
      <t>Base de cálculo dos tributos</t>
    </r>
    <r>
      <rPr>
        <sz val="12"/>
        <color theme="1"/>
        <rFont val="Calibri"/>
        <family val="2"/>
        <scheme val="minor"/>
      </rPr>
      <t xml:space="preserve"> </t>
    </r>
    <r>
      <rPr>
        <sz val="10"/>
        <color rgb="FFFF0000"/>
        <rFont val="Calibri"/>
        <family val="2"/>
        <scheme val="minor"/>
      </rPr>
      <t>(BCT = (BCL+Lucro)/((1-(Somatório da % de tributos)))</t>
    </r>
  </si>
  <si>
    <t>Custos Indiretos, Tributos e Lucro</t>
  </si>
  <si>
    <t>Custos Indiretos</t>
  </si>
  <si>
    <t>Lucro antes do Imposto de Renda (IR)</t>
  </si>
  <si>
    <t>Tributos</t>
  </si>
  <si>
    <t>C.1. Tributos Federais (COFINS)</t>
  </si>
  <si>
    <t>C.2. Tributos Federais (PIS)</t>
  </si>
  <si>
    <t>C.3. Tributos Estaduais (especificar)</t>
  </si>
  <si>
    <t>C.4. Tributos Municipais (ISS)</t>
  </si>
  <si>
    <t>a) As alíquotas do Imposto sobre Serviços - ISS estão previstas no Código Tributário Municipal</t>
  </si>
  <si>
    <t>b) O valor referente a tributos é obtido aplicando-se o percentual sobre o valor do faturamento.</t>
  </si>
  <si>
    <t>2. QUADRO-RESUMO DO CUSTO POR EMPREGADO</t>
  </si>
  <si>
    <t>Mão de obra vinculada à execução contratual (valor por empregado)</t>
  </si>
  <si>
    <t>Módulo 6 – Custos Indiretos, Tributos e Lucro</t>
  </si>
  <si>
    <t>Apoio administrativo</t>
  </si>
  <si>
    <t>Nº do registro da Convenção Coletiva de Trabalho (CCT)</t>
  </si>
  <si>
    <t>Vigência da CCT</t>
  </si>
  <si>
    <t>Data-base da categoria</t>
  </si>
  <si>
    <t>Qte de horas semanais de trabalho</t>
  </si>
  <si>
    <t>Salário estimado para a quantidade de horas semanais</t>
  </si>
  <si>
    <t>Adicional de cumulação</t>
  </si>
  <si>
    <t>Desconto do vale alimentação em caso de falta ao serviço (por dia)</t>
  </si>
  <si>
    <t>Seguro de vida</t>
  </si>
  <si>
    <t>Benefício social familiar</t>
  </si>
  <si>
    <t>CUSTO DE VALE ALIMENTAÇÃO</t>
  </si>
  <si>
    <t>Técnico em Secretariado
(40 horas semanais)</t>
  </si>
  <si>
    <t>CUSTO DE VALE TRANSPORTE</t>
  </si>
  <si>
    <t>Cascavel/PR</t>
  </si>
  <si>
    <t>Foz do Iguaçu/PR</t>
  </si>
  <si>
    <t>Guaíra/PR</t>
  </si>
  <si>
    <t>Santa Helena/PR</t>
  </si>
  <si>
    <t>CUSTOS INDIRETOS E LUCRO</t>
  </si>
  <si>
    <t>Custos indiretos</t>
  </si>
  <si>
    <t>Lucro</t>
  </si>
  <si>
    <t>UNIFORME</t>
  </si>
  <si>
    <t>Vale alimentação (dia)</t>
  </si>
  <si>
    <t>TOTAL MÓDULO 1</t>
  </si>
  <si>
    <t>Parcial Submódulo 2.1</t>
  </si>
  <si>
    <t>Parcial Submódulo 2.2</t>
  </si>
  <si>
    <t>Parcial Submódulo 2.3</t>
  </si>
  <si>
    <t>TOTAL MÓDULO 2</t>
  </si>
  <si>
    <t>TOTAL MÓDULO 3</t>
  </si>
  <si>
    <t>TOTAL MÓDULO 4</t>
  </si>
  <si>
    <t>TOTAL MÓDULO 5</t>
  </si>
  <si>
    <t>TOTAL MÓDULO 6</t>
  </si>
  <si>
    <t>Parcial Submódulo 4.1</t>
  </si>
  <si>
    <t>Parcial Submódulo 4.2</t>
  </si>
  <si>
    <t>(%)</t>
  </si>
  <si>
    <r>
      <t xml:space="preserve">Aviso Prévio Indenizado
</t>
    </r>
    <r>
      <rPr>
        <sz val="10"/>
        <color rgb="FFFF0000"/>
        <rFont val="Calibri"/>
        <family val="2"/>
        <scheme val="minor"/>
      </rPr>
      <t>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</r>
  </si>
  <si>
    <r>
      <t xml:space="preserve">Multa do FGTS sobre o Aviso Prévio Indenizado
</t>
    </r>
    <r>
      <rPr>
        <sz val="10"/>
        <color rgb="FFFF0000"/>
        <rFont val="Calibri"/>
        <family val="2"/>
        <scheme val="minor"/>
      </rPr>
      <t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</t>
    </r>
  </si>
  <si>
    <r>
      <t xml:space="preserve">Aviso Prévio Trabalhado
</t>
    </r>
    <r>
      <rPr>
        <sz val="10"/>
        <color rgb="FFFF0000"/>
        <rFont val="Calibri"/>
        <family val="2"/>
        <scheme val="minor"/>
      </rPr>
      <t xml:space="preserve">1° ano de contrato (cheio): (((7/30)/12)*100 = 1,944% ao mês
7 dias em 30 rateado em 12 meses multiplicado pela estatística cheia, nesse caso, 100%. 
Na Prorrogação será readequado. </t>
    </r>
  </si>
  <si>
    <r>
      <t xml:space="preserve">Multa do FGTS sobre o Aviso Prévio Trabalhado
</t>
    </r>
    <r>
      <rPr>
        <sz val="10"/>
        <color rgb="FFFF0000"/>
        <rFont val="Calibri"/>
        <family val="2"/>
        <scheme val="minor"/>
      </rPr>
      <t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</t>
    </r>
  </si>
  <si>
    <r>
      <t xml:space="preserve">Férias
</t>
    </r>
    <r>
      <rPr>
        <sz val="10"/>
        <color rgb="FFFF0000"/>
        <rFont val="Calibri"/>
        <family val="2"/>
        <scheme val="minor"/>
      </rPr>
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</r>
  </si>
  <si>
    <r>
      <t xml:space="preserve">Ausências Legais
</t>
    </r>
    <r>
      <rPr>
        <sz val="10"/>
        <color rgb="FFFF0000"/>
        <rFont val="Calibri"/>
        <family val="2"/>
        <scheme val="minor"/>
      </rPr>
      <t>((2/30/12) x 100 = 0,5556%
2 = Índice de ocorrência - Dados estatiticos.  (variavel conforme realidade da empresa).
30 =  Impacto sobre o mês
12 = Impacto diluído ao longo de 12 meses.</t>
    </r>
  </si>
  <si>
    <r>
      <t xml:space="preserve">Ausência por Acidente de Trabalho
</t>
    </r>
    <r>
      <rPr>
        <sz val="10"/>
        <color rgb="FFFF0000"/>
        <rFont val="Calibri"/>
        <family val="2"/>
        <scheme val="minor"/>
      </rPr>
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</r>
  </si>
  <si>
    <r>
      <t xml:space="preserve">Licença-Paternidade
</t>
    </r>
    <r>
      <rPr>
        <sz val="10"/>
        <color rgb="FFFF0000"/>
        <rFont val="Calibri"/>
        <family val="2"/>
        <scheme val="minor"/>
      </rPr>
      <t>((5/30/12) x 0,02 = 0,0278%
5 dias de ausência
30 = Impacto sobre o mês
12 = Impacto diluido ao longo de 12 meses
0,02 ou 2% = Índice de ocorrência/estimativa.   (variavel conforme realidade da empresa).</t>
    </r>
  </si>
  <si>
    <r>
      <t xml:space="preserve">Afastamento Maternidade
</t>
    </r>
    <r>
      <rPr>
        <sz val="10"/>
        <color rgb="FFFF0000"/>
        <rFont val="Calibri"/>
        <family val="2"/>
        <scheme val="minor"/>
      </rPr>
      <t>[(4/12)/12 x 0,02 x 100]= 0,0556%
4/12 = 4 meses martenidade por anos (120 dias)
12 = meses do ano
0,02 ou 2% = Índice de ocorrência/ Estatística.  (variavel conforme realidade da empresa).
100 = porcentagem</t>
    </r>
  </si>
  <si>
    <r>
      <t xml:space="preserve">13º (décimo terceiro) Salário
</t>
    </r>
    <r>
      <rPr>
        <sz val="10"/>
        <color rgb="FFFF0000"/>
        <rFont val="Calibri"/>
        <family val="2"/>
        <scheme val="minor"/>
      </rPr>
      <t>1/12meses = 0,0833=8,33%; Cotação de  8,33% sobre o valor do Módulo 1 - Composição da remuneração, conforme Anexo XII da IN 5/17</t>
    </r>
  </si>
  <si>
    <r>
      <t xml:space="preserve">Férias e Adicional de Férias
</t>
    </r>
    <r>
      <rPr>
        <sz val="10"/>
        <color rgb="FFFF0000"/>
        <rFont val="Calibri"/>
        <family val="2"/>
        <scheme val="minor"/>
      </rPr>
      <t>Percentual de ≅ 12,10% (1/11+1/3/11) de férias e adicional de férias, de acordo com a IN 05/2017 em seu anexo XVII, que prevê a retenção desse percentual em conta vinculada.</t>
    </r>
  </si>
  <si>
    <t>12x36</t>
  </si>
  <si>
    <t>Assistência saúde (médica e odontológica)</t>
  </si>
  <si>
    <t>CONTA VINCULADA</t>
  </si>
  <si>
    <t>Valor a provisionar para 13º salário</t>
  </si>
  <si>
    <t>Valor a provisionar para férias e adicional de férias</t>
  </si>
  <si>
    <t>Valor a provisionar referente à multa sobre FGFTS para rescisões sem justa causa</t>
  </si>
  <si>
    <t>Valor a provisionar referente á encargos sobre férias e 13º salário</t>
  </si>
  <si>
    <t xml:space="preserve">CUSTO TOTAL POR EMPREGADO </t>
  </si>
  <si>
    <t>Quantidade de funcionários a contratar</t>
  </si>
  <si>
    <t>TOTAL A RECOLHER MENSALMENTE (considerando a quantidade de funcionários)</t>
  </si>
  <si>
    <t>Valor a recolher em conta vinculada por funcionário</t>
  </si>
  <si>
    <r>
      <t xml:space="preserve">b) A planilha será calculada considerando o </t>
    </r>
    <r>
      <rPr>
        <b/>
        <sz val="10"/>
        <color theme="8"/>
        <rFont val="Calibri"/>
        <family val="2"/>
        <scheme val="minor"/>
      </rPr>
      <t>valor mensal</t>
    </r>
    <r>
      <rPr>
        <sz val="10"/>
        <color theme="8"/>
        <rFont val="Calibri"/>
        <family val="2"/>
        <scheme val="minor"/>
      </rPr>
      <t xml:space="preserve"> do empregado;</t>
    </r>
  </si>
  <si>
    <r>
      <t xml:space="preserve">a) O Módulo 1 refere-se ao </t>
    </r>
    <r>
      <rPr>
        <b/>
        <sz val="10"/>
        <color theme="8"/>
        <rFont val="Calibri"/>
        <family val="2"/>
        <scheme val="minor"/>
      </rPr>
      <t>valor mensal devido ao empregado</t>
    </r>
    <r>
      <rPr>
        <sz val="10"/>
        <color theme="8"/>
        <rFont val="Calibri"/>
        <family val="2"/>
        <scheme val="minor"/>
      </rPr>
      <t xml:space="preserve"> pela prestação do serviço;</t>
    </r>
  </si>
  <si>
    <t>Gratificação</t>
  </si>
  <si>
    <t>c) Deverá ser utilizado o salário normativo da Categoria Profissional vigente.</t>
  </si>
  <si>
    <t>Salário normativo</t>
  </si>
  <si>
    <t>Valor da passagem</t>
  </si>
  <si>
    <t>Valor-dia da passagem (ida e volta)</t>
  </si>
  <si>
    <t>Valor mensal
(22 dias)</t>
  </si>
  <si>
    <t>40 horas</t>
  </si>
  <si>
    <r>
      <t xml:space="preserve">Auxílio Doença
</t>
    </r>
    <r>
      <rPr>
        <sz val="10"/>
        <color rgb="FFFF0000"/>
        <rFont val="Calibri"/>
        <family val="2"/>
        <scheme val="minor"/>
      </rPr>
      <t>(5/30/12)=1,39%</t>
    </r>
  </si>
  <si>
    <t>Material de Consumo</t>
  </si>
  <si>
    <t xml:space="preserve">Valor mensal </t>
  </si>
  <si>
    <t>Subtotal (A + B + C+ D + E)</t>
  </si>
  <si>
    <r>
      <t>Substituto na cobertura de Intervalo para repouso ou alimentação</t>
    </r>
    <r>
      <rPr>
        <sz val="9"/>
        <color rgb="FFFF0000"/>
        <rFont val="Calibri"/>
        <family val="2"/>
        <scheme val="minor"/>
      </rPr>
      <t xml:space="preserve">
</t>
    </r>
    <r>
      <rPr>
        <b/>
        <sz val="9"/>
        <color rgb="FFFF0000"/>
        <rFont val="Calibri"/>
        <family val="2"/>
        <scheme val="minor"/>
      </rPr>
      <t>No presente caso o horário de alçoco será concedido ao trabalhador, desnecessitanto indenizá-lo por esse intervalo.</t>
    </r>
  </si>
  <si>
    <t>Módulo 1</t>
  </si>
  <si>
    <t>Módulo 2</t>
  </si>
  <si>
    <t>Submódulo 2.1</t>
  </si>
  <si>
    <t>Resumo Módulo 2</t>
  </si>
  <si>
    <t>Resumo Módulo 4</t>
  </si>
  <si>
    <t>RESUMO DOS CUSTOS</t>
  </si>
  <si>
    <t>Módulo 6</t>
  </si>
  <si>
    <t>Módulo 5</t>
  </si>
  <si>
    <t>Submódulo 4.2</t>
  </si>
  <si>
    <t>Submódulo 4.1</t>
  </si>
  <si>
    <t>Módulo 4</t>
  </si>
  <si>
    <t>Módulo 3</t>
  </si>
  <si>
    <t>Submódulo 2.3</t>
  </si>
  <si>
    <t>Submódulo 2.2</t>
  </si>
  <si>
    <t>Submódulo 2.3 - Benefícios Mensais e Diários</t>
  </si>
  <si>
    <t>FOZ DO IGUAÇU</t>
  </si>
  <si>
    <t>12x36 N</t>
  </si>
  <si>
    <t>12x36 D</t>
  </si>
  <si>
    <t>Técnico em Secretariado
COM periculosidade</t>
  </si>
  <si>
    <t>SANTA HELENA</t>
  </si>
  <si>
    <t>Quantidades por ano</t>
  </si>
  <si>
    <t>Valor unitário</t>
  </si>
  <si>
    <t>Valor total</t>
  </si>
  <si>
    <t>Total anual com uniformes</t>
  </si>
  <si>
    <t>Grupo</t>
  </si>
  <si>
    <t>Item</t>
  </si>
  <si>
    <t>Descrição</t>
  </si>
  <si>
    <t>CATSER</t>
  </si>
  <si>
    <t>Unidade</t>
  </si>
  <si>
    <t>Quantidade</t>
  </si>
  <si>
    <t>VALOR TOTAL
(24 meses)</t>
  </si>
  <si>
    <t>QUANTIDADE DE FUNCIONÁRIOS</t>
  </si>
  <si>
    <t>TOTAL</t>
  </si>
  <si>
    <t>PARCIAIS</t>
  </si>
  <si>
    <t>PROPOSTA GLOBAL</t>
  </si>
  <si>
    <t>Funcionário</t>
  </si>
  <si>
    <t>PARCIAL (Funcionários sazonais)</t>
  </si>
  <si>
    <t>TOTAL GERAL</t>
  </si>
  <si>
    <t>PARCIAL (Funcionários permanentes)</t>
  </si>
  <si>
    <t>13º (décimo terceiro) Salário</t>
  </si>
  <si>
    <t>Férias e Adicional de Férias</t>
  </si>
  <si>
    <t>A empresa (NOME DA EMPRESA) .............., (n° do CNPJ)..............., sediada (endereço completo)............................., tendo examinado minuciosamente o edital e anexos do Pregão Eletrônico acima citado, apresenta a sua proposta de preços conforme segue abaixo:</t>
  </si>
  <si>
    <t>À Delegacia da Polícia Federal em Foz do Iguaçu</t>
  </si>
  <si>
    <t>Local, data
Assinatura:
Nome do Representante Legal da Empresa:
RG:
CPF:
Telefone/e-mail para eventual contato:</t>
  </si>
  <si>
    <t>GUAÍRA</t>
  </si>
  <si>
    <t>VALOR MENSAL</t>
  </si>
  <si>
    <t>VALOR ANUAL</t>
  </si>
  <si>
    <t>CBO</t>
  </si>
  <si>
    <t>EQUIPAMENTOS ADMINISTRATIVOS
Relógio de ponto biométrico</t>
  </si>
  <si>
    <t>Depreciação (meses)</t>
  </si>
  <si>
    <t xml:space="preserve">Quantidade de funcionários 
(C) </t>
  </si>
  <si>
    <t xml:space="preserve">Aplicação de percentual para manutenção dos equipamentos (0,25%) 
(B) </t>
  </si>
  <si>
    <t>Custo mensal a ser considerado na planilha de cada posto de trabalho
(D = B / C /24 meses)</t>
  </si>
  <si>
    <t>COFINS</t>
  </si>
  <si>
    <t>PIS</t>
  </si>
  <si>
    <t>Tributos Estaduais (especificar)</t>
  </si>
  <si>
    <t>ISSQN</t>
  </si>
  <si>
    <t>INSS (somente empresas beneficiadas com desoneração da folha: 4,5%)</t>
  </si>
  <si>
    <t>TRIBUTOS</t>
  </si>
  <si>
    <t>QTE TOTAL</t>
  </si>
  <si>
    <r>
      <t xml:space="preserve">Adicional Noturno
</t>
    </r>
    <r>
      <rPr>
        <sz val="10"/>
        <color rgb="FFFF0000"/>
        <rFont val="Calibri"/>
        <family val="2"/>
        <scheme val="minor"/>
      </rPr>
      <t>Y=(Salário-base + Adicional de Periculosidade/Insabubridade) / 220 horas x 20% X 7 horas por noite
Hora Reduzida = 60 minutos / 52,5 minutos
Adicional Noturno = Y x Hora reduzida x 15 noites ao mês</t>
    </r>
  </si>
  <si>
    <t>Blazer (apenas feminino) cor preta</t>
  </si>
  <si>
    <t>Cinto de couro cor preta</t>
  </si>
  <si>
    <r>
      <t xml:space="preserve">Técnico em Secretariado
</t>
    </r>
    <r>
      <rPr>
        <b/>
        <sz val="11"/>
        <color rgb="FFFF0000"/>
        <rFont val="Calibri"/>
        <family val="2"/>
        <scheme val="minor"/>
      </rPr>
      <t>COM</t>
    </r>
    <r>
      <rPr>
        <sz val="11"/>
        <color theme="1"/>
        <rFont val="Calibri"/>
        <family val="2"/>
        <scheme val="minor"/>
      </rPr>
      <t xml:space="preserve"> periculosidade</t>
    </r>
  </si>
  <si>
    <t>ANEXO I: Alterações da licitante nas memórias e bases de cálculos e fórmulas das planilhas custos e formação de preços</t>
  </si>
  <si>
    <t>Aviso Prévio Indenizado</t>
  </si>
  <si>
    <t>Multa do FGTS sobre o Aviso Prévio Indenizado</t>
  </si>
  <si>
    <t>Aviso Prévio Trabalhado</t>
  </si>
  <si>
    <t>Multa do FGTS sobre o Aviso Prévio Trabalhado</t>
  </si>
  <si>
    <t>Férias</t>
  </si>
  <si>
    <t>Ausência por Acidente de Trabalho</t>
  </si>
  <si>
    <t>Licença-Paternidade</t>
  </si>
  <si>
    <t>Afastamento Maternidade</t>
  </si>
  <si>
    <t>Auxílio Doença</t>
  </si>
  <si>
    <t>Substituto na cobertura de Intervalo para repouso ou alimentação</t>
  </si>
  <si>
    <t>C.5. INS</t>
  </si>
  <si>
    <t>Justifique a modificação</t>
  </si>
  <si>
    <t>Auxílio Alimentação</t>
  </si>
  <si>
    <t>Benefício Social Familiar</t>
  </si>
  <si>
    <t>Auxílio Saúde</t>
  </si>
  <si>
    <r>
      <t xml:space="preserve">Houve modificação?
</t>
    </r>
    <r>
      <rPr>
        <b/>
        <sz val="9"/>
        <color rgb="FFFFFF00"/>
        <rFont val="Calibri"/>
        <family val="2"/>
        <scheme val="minor"/>
      </rPr>
      <t>(selecione uma opção)</t>
    </r>
  </si>
  <si>
    <r>
      <t xml:space="preserve">O que foi modificado?
</t>
    </r>
    <r>
      <rPr>
        <b/>
        <sz val="9"/>
        <color rgb="FFFFFF00"/>
        <rFont val="Calibri"/>
        <family val="2"/>
        <scheme val="minor"/>
      </rPr>
      <t>(Selecione uma opção)</t>
    </r>
  </si>
  <si>
    <t>Processo Administrativo nº 08389.007062/2024-22</t>
  </si>
  <si>
    <t>f) A empresa deverá enviar o FAP WEB caso solicitado pelo Pregoeiro</t>
  </si>
  <si>
    <t>h) Os índices (RAT e FAT) deverão ser comprovados quando da apresentação da proposta comercial da licitante, por meio da apresentação da GFIP ou outro documento que venha a substituí-la.</t>
  </si>
  <si>
    <t>Outrossim, declaramos que:
1 - Propomos prestar, sob nossa integral responsabilidade, os serviços objeto desta licitação.
2 - Nos preços indicados acima estão incluídos, além dos serviços, todos os custos, benefícios, encargos, tributos e demais contribuições pertinentes.
3 – Declaramos que esta proposta é exequível e possuímos plena capacidade de executar o contrato nos valores acima mencionados.
4 – Declaramos conhecer a legislação de regência desta licitação e que todos os materiais serão fornecidos de acordo com as condições estabelecidas no Edital, o que conhecemos e aceitamos em todos os seus termos, inclusive quanto ao pagamento e outros.
5 – Declaramos, também, que nenhum direito a indenização ou a reembolso de quaisquer despesas nos será devido, caso a nossa proposta não seja aceita, seja qual for o motivo.
6 - Esta proposta é válida por 60 (sessenta) dias, a contar da data estabelecida para a sua apresentação. Assim sendo, até que o Contrato seja assinado, esta Proposta constituirá um compromisso de nossa parte, observadas as condições do Termo de Referência.
7 - Os pagamentos deverão ser creditados à conta corrente n.°_______, agência ______, Banco________.
8 – O responsável pela assinatura do Contrato, é o(a) Sr(a) ________, CPF n.º _______,endereço______, e-mail______.
9 - Os contatos poderão ser efetuados através do telefone ________, e do e-mail_____.</t>
  </si>
  <si>
    <t>Documentos legais do valor da passagem do transporte coletivo</t>
  </si>
  <si>
    <r>
      <t xml:space="preserve">Especifique e detalhe a modificação
</t>
    </r>
    <r>
      <rPr>
        <b/>
        <sz val="9"/>
        <color theme="0"/>
        <rFont val="Calibri"/>
        <family val="2"/>
        <scheme val="minor"/>
      </rPr>
      <t>(ex.: apresentar a nova memória de cálculo)</t>
    </r>
  </si>
  <si>
    <r>
      <t xml:space="preserve">C.5. INSS 
</t>
    </r>
    <r>
      <rPr>
        <sz val="9"/>
        <color rgb="FFFF0000"/>
        <rFont val="Calibri"/>
        <family val="2"/>
        <scheme val="minor"/>
      </rPr>
      <t>Para as empresas beneficiadas pela desoneração da folha de pagamento (Lei 12.546/2011), o percentual referente ao INSS (Letra A do submódulo 2.2) deve ser ZERADO (art. 7º-A). O valor de INSS será computado com alíquota de 4,5% no módulo 6 (Tributos), aplicando-se a base de cálculo do lucro (BCL). Roteiro no Comprasnet.</t>
    </r>
  </si>
  <si>
    <t>Auxiliar administrativo
COM periculosidade</t>
  </si>
  <si>
    <r>
      <t xml:space="preserve">DADOS BÁSICOS 
</t>
    </r>
    <r>
      <rPr>
        <b/>
        <sz val="12"/>
        <color rgb="FFFFFF00"/>
        <rFont val="Calibri"/>
        <family val="2"/>
        <scheme val="minor"/>
      </rPr>
      <t>(Indique abaixo apenas aquilo que foi modificado)</t>
    </r>
  </si>
  <si>
    <r>
      <t xml:space="preserve">PROPOSTA GLOBAL  
</t>
    </r>
    <r>
      <rPr>
        <b/>
        <sz val="12"/>
        <color rgb="FFFFFF00"/>
        <rFont val="Calibri"/>
        <family val="2"/>
        <scheme val="minor"/>
      </rPr>
      <t>(Indique abaixo apenas aquilo que foi modificado)</t>
    </r>
  </si>
  <si>
    <t>Auxiliar administrativo
SEM periculosidade</t>
  </si>
  <si>
    <t>CRONOGRAMA DE IMPLANTAÇÃO DOS POSTOS</t>
  </si>
  <si>
    <t>3 meses ao ano, mediante emissão da Ordem de Serviço</t>
  </si>
  <si>
    <t>Em até 10 dias da assinatura do contrato</t>
  </si>
  <si>
    <t>OBJETO:</t>
  </si>
  <si>
    <t>Técnico em Secretariado 
COM periculosidade</t>
  </si>
  <si>
    <t>LOCALIDADE</t>
  </si>
  <si>
    <t>CARGOS</t>
  </si>
  <si>
    <r>
      <t xml:space="preserve">FÉRIAS SEM SUBSTITUIÇÃO
</t>
    </r>
    <r>
      <rPr>
        <b/>
        <sz val="11"/>
        <color rgb="FFC00000"/>
        <rFont val="Calibri"/>
        <family val="2"/>
        <scheme val="minor"/>
      </rPr>
      <t>(Valor do mês cheio)</t>
    </r>
  </si>
  <si>
    <r>
      <t xml:space="preserve">FALTAS E ATESTADOS SEM SUBSTITUIÇÃO
</t>
    </r>
    <r>
      <rPr>
        <b/>
        <sz val="11"/>
        <color rgb="FFC00000"/>
        <rFont val="Calibri"/>
        <family val="2"/>
        <scheme val="minor"/>
      </rPr>
      <t>(Valor do dia sem cobertura)</t>
    </r>
  </si>
  <si>
    <r>
      <t xml:space="preserve">VALE TRANSPORTE
</t>
    </r>
    <r>
      <rPr>
        <b/>
        <sz val="11"/>
        <color rgb="FFC00000"/>
        <rFont val="Calibri"/>
        <family val="2"/>
        <scheme val="minor"/>
      </rPr>
      <t>(Valor do dia sem cobertura)</t>
    </r>
  </si>
  <si>
    <r>
      <t xml:space="preserve">VALE ALIMENTAÇÃO 
</t>
    </r>
    <r>
      <rPr>
        <b/>
        <sz val="11"/>
        <color rgb="FFC00000"/>
        <rFont val="Calibri"/>
        <family val="2"/>
        <scheme val="minor"/>
      </rPr>
      <t>(Valor do dia sem cobertura)</t>
    </r>
  </si>
  <si>
    <r>
      <t xml:space="preserve">UNIFORMES
</t>
    </r>
    <r>
      <rPr>
        <b/>
        <sz val="11"/>
        <color rgb="FFC00000"/>
        <rFont val="Calibri"/>
        <family val="2"/>
        <scheme val="minor"/>
      </rPr>
      <t>(valor de 1 conjunto por funcionário)</t>
    </r>
  </si>
  <si>
    <t>VALORES DE POSSÍVEIS GLOSAS DURANTE A EXECUÇÃO DO CONTRATO</t>
  </si>
  <si>
    <t>Sapato social, cor preta, de couro</t>
  </si>
  <si>
    <t>Calça ou saia social cor preta (65% poliéster e 35% algodão)</t>
  </si>
  <si>
    <t>Suéter em algodão</t>
  </si>
  <si>
    <t>Crachá e cordão, ambos com com aplicação da bandeira do Brasil</t>
  </si>
  <si>
    <t>Casaco (cor preta) de nailon, com zíper e forro apripriado para frio intenso, com aplicação da bandeira do Brasil do lado esquerdo</t>
  </si>
  <si>
    <t>Camisa social unissex cor branca (65% poliéster e 35% algodão) com aplicação da bandeira do Brasil do lado esquerdo</t>
  </si>
  <si>
    <t>Informe a quantidade 
de dias úteis no mês de prestação dos serviços</t>
  </si>
  <si>
    <t>Este anexo deve ser apresentado juntamente com a proposta e assinado pelo representante da empresa.</t>
  </si>
  <si>
    <t>BENEFÍCIOS PREVISTOS NA 
CONVENÇÃO COLETIVA DE TRABALHO</t>
  </si>
  <si>
    <r>
      <t xml:space="preserve">Assistente Administrativo
</t>
    </r>
    <r>
      <rPr>
        <b/>
        <sz val="11"/>
        <color rgb="FFFF0000"/>
        <rFont val="Calibri"/>
        <family val="2"/>
        <scheme val="minor"/>
      </rPr>
      <t>COM</t>
    </r>
    <r>
      <rPr>
        <sz val="11"/>
        <color theme="1"/>
        <rFont val="Calibri"/>
        <family val="2"/>
        <scheme val="minor"/>
      </rPr>
      <t xml:space="preserve"> periculosidade</t>
    </r>
  </si>
  <si>
    <r>
      <t xml:space="preserve">Assistente Administrativo
</t>
    </r>
    <r>
      <rPr>
        <sz val="11"/>
        <rFont val="Calibri"/>
        <family val="2"/>
        <scheme val="minor"/>
      </rPr>
      <t>SEM pe</t>
    </r>
    <r>
      <rPr>
        <sz val="11"/>
        <color theme="1"/>
        <rFont val="Calibri"/>
        <family val="2"/>
        <scheme val="minor"/>
      </rPr>
      <t>riculosidade</t>
    </r>
  </si>
  <si>
    <r>
      <t xml:space="preserve">Assistente Administrativo
(12x36 horas) </t>
    </r>
    <r>
      <rPr>
        <b/>
        <sz val="11"/>
        <color theme="1"/>
        <rFont val="Calibri"/>
        <family val="2"/>
        <scheme val="minor"/>
      </rPr>
      <t>DIURNO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>COM</t>
    </r>
    <r>
      <rPr>
        <sz val="11"/>
        <color theme="1"/>
        <rFont val="Calibri"/>
        <family val="2"/>
        <scheme val="minor"/>
      </rPr>
      <t xml:space="preserve"> periculosidade</t>
    </r>
  </si>
  <si>
    <r>
      <t xml:space="preserve">Assistente Administrativo
(12x36 horas) </t>
    </r>
    <r>
      <rPr>
        <b/>
        <sz val="11"/>
        <color theme="1"/>
        <rFont val="Calibri"/>
        <family val="2"/>
        <scheme val="minor"/>
      </rPr>
      <t>NOTURNO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>COM</t>
    </r>
    <r>
      <rPr>
        <sz val="11"/>
        <color theme="1"/>
        <rFont val="Calibri"/>
        <family val="2"/>
        <scheme val="minor"/>
      </rPr>
      <t xml:space="preserve"> periculosidade</t>
    </r>
  </si>
  <si>
    <r>
      <t xml:space="preserve">Assistente Administrativo
(12x36 horas </t>
    </r>
    <r>
      <rPr>
        <b/>
        <i/>
        <sz val="11"/>
        <color rgb="FFFF0000"/>
        <rFont val="Calibri"/>
        <family val="2"/>
        <scheme val="minor"/>
      </rPr>
      <t>Sazonal</t>
    </r>
    <r>
      <rPr>
        <i/>
        <sz val="11"/>
        <color theme="1"/>
        <rFont val="Calibri"/>
        <family val="2"/>
        <scheme val="minor"/>
      </rPr>
      <t xml:space="preserve">) </t>
    </r>
    <r>
      <rPr>
        <b/>
        <i/>
        <sz val="11"/>
        <color theme="1"/>
        <rFont val="Calibri"/>
        <family val="2"/>
        <scheme val="minor"/>
      </rPr>
      <t>DIURNO</t>
    </r>
    <r>
      <rPr>
        <i/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rgb="FFFF0000"/>
        <rFont val="Calibri"/>
        <family val="2"/>
        <scheme val="minor"/>
      </rPr>
      <t>COM</t>
    </r>
    <r>
      <rPr>
        <i/>
        <sz val="11"/>
        <color theme="1"/>
        <rFont val="Calibri"/>
        <family val="2"/>
        <scheme val="minor"/>
      </rPr>
      <t xml:space="preserve"> periculosidade</t>
    </r>
  </si>
  <si>
    <r>
      <t xml:space="preserve">Assistente Administrativo
(12x36 horas </t>
    </r>
    <r>
      <rPr>
        <b/>
        <i/>
        <sz val="11"/>
        <color rgb="FFFF0000"/>
        <rFont val="Calibri"/>
        <family val="2"/>
        <scheme val="minor"/>
      </rPr>
      <t>Sazonal</t>
    </r>
    <r>
      <rPr>
        <i/>
        <sz val="11"/>
        <color theme="1"/>
        <rFont val="Calibri"/>
        <family val="2"/>
        <scheme val="minor"/>
      </rPr>
      <t xml:space="preserve">) </t>
    </r>
    <r>
      <rPr>
        <b/>
        <i/>
        <sz val="11"/>
        <color theme="1"/>
        <rFont val="Calibri"/>
        <family val="2"/>
        <scheme val="minor"/>
      </rPr>
      <t>NOTURNO</t>
    </r>
    <r>
      <rPr>
        <i/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rgb="FFFF0000"/>
        <rFont val="Calibri"/>
        <family val="2"/>
        <scheme val="minor"/>
      </rPr>
      <t>COM</t>
    </r>
    <r>
      <rPr>
        <i/>
        <sz val="11"/>
        <color theme="1"/>
        <rFont val="Calibri"/>
        <family val="2"/>
        <scheme val="minor"/>
      </rPr>
      <t xml:space="preserve"> periculosidade</t>
    </r>
  </si>
  <si>
    <t>Assistente administrativo 12x36 DIURNO</t>
  </si>
  <si>
    <t>Assistente administrativo 12x36 NOTURNO</t>
  </si>
  <si>
    <t>Assistente administrativo 12x36 DIURNO
SAZONAL (90 dias/ano)</t>
  </si>
  <si>
    <t>Assistente administrativo 12x36 NOTURNO
SAZONAL (90 dias/ano)</t>
  </si>
  <si>
    <t>Pregão Eletrônico nº XX/2025-DPF/FIG/PR (UG 200366)</t>
  </si>
  <si>
    <t>CIDADE</t>
  </si>
  <si>
    <t>QTE FUNCIONÁRIOS</t>
  </si>
  <si>
    <t>Assistente Administrativo
(12x36 horas) DIURNO
COM periculosidade</t>
  </si>
  <si>
    <t>Assistente Administrativo COM periculosidade</t>
  </si>
  <si>
    <t>Técnico em Secretariado COM periculosidade</t>
  </si>
  <si>
    <t>Assistente Administrativo (12x36 horas) NOTURNO COM periculosidade</t>
  </si>
  <si>
    <t>Assistente Administrativo (12x36 horas) DIURNO COM periculosidade</t>
  </si>
  <si>
    <t>Assistente Administrativo SEM periculosidade</t>
  </si>
  <si>
    <t>VALOR 
HOMEM-MÊS</t>
  </si>
  <si>
    <t>VALOR UNITÁRIO PONDERADO POR CARGO</t>
  </si>
  <si>
    <t>Assistente Administrativo 
SEM periculosidade</t>
  </si>
  <si>
    <t>Contratação de serviços de pessoa jurídica para prestação de serviços terceirizados de apoio administrativo, para os cargos de assistente administrativo e técnico em secretariado, a serem executados com regime de dedicação exclusiva de mão de obra, nas cidades de Cascavel/PR, Foz do Iguaçu/PR, Guaíra/PR e Santa Helena/PR</t>
  </si>
  <si>
    <t>Assistente Administrativo 
COM periculosidade</t>
  </si>
  <si>
    <t>Assistente Administrativo 
(12x36 horas) NOTURNO
COM periculosidade</t>
  </si>
  <si>
    <r>
      <t xml:space="preserve">Assistente Administrativo 
(12x36 horas) DIURNO
COM periculosidade </t>
    </r>
    <r>
      <rPr>
        <b/>
        <sz val="11"/>
        <color theme="8" tint="-0.499984740745262"/>
        <rFont val="Calibri"/>
        <family val="2"/>
        <scheme val="minor"/>
      </rPr>
      <t>Sazonal</t>
    </r>
  </si>
  <si>
    <r>
      <t xml:space="preserve">Assistente Administrativo 
(12x36 horas) NOTURNO 
COM periculosidade </t>
    </r>
    <r>
      <rPr>
        <b/>
        <sz val="11"/>
        <color theme="8" tint="-0.499984740745262"/>
        <rFont val="Calibri"/>
        <family val="2"/>
        <scheme val="minor"/>
      </rPr>
      <t>Sazonal</t>
    </r>
  </si>
  <si>
    <r>
      <t xml:space="preserve">Assistente Administrativo (12x36 horas) NOTURNO COM periculosidade </t>
    </r>
    <r>
      <rPr>
        <b/>
        <sz val="11"/>
        <color theme="1"/>
        <rFont val="Calibri"/>
        <family val="2"/>
        <scheme val="minor"/>
      </rPr>
      <t>Sazonal</t>
    </r>
  </si>
  <si>
    <r>
      <t xml:space="preserve">Assistente Administrativo (12x36 horas) DIURNO COM periculosidade </t>
    </r>
    <r>
      <rPr>
        <b/>
        <sz val="11"/>
        <color theme="1"/>
        <rFont val="Calibri"/>
        <family val="2"/>
        <scheme val="minor"/>
      </rPr>
      <t>Sazonal</t>
    </r>
  </si>
  <si>
    <t>Técnico em Secretariado</t>
  </si>
  <si>
    <t>Assistente Administrativo</t>
  </si>
  <si>
    <r>
      <t xml:space="preserve">Assistente Administrativo </t>
    </r>
    <r>
      <rPr>
        <b/>
        <sz val="11"/>
        <color theme="1"/>
        <rFont val="Calibri"/>
        <family val="2"/>
        <scheme val="minor"/>
      </rPr>
      <t>Sazonal</t>
    </r>
  </si>
  <si>
    <t>ITEM</t>
  </si>
  <si>
    <t xml:space="preserve"> Valor depreciado 
(A) </t>
  </si>
  <si>
    <t>VALOR UNITÁRIO PONDERADO</t>
  </si>
  <si>
    <t>Assistente Administrativo
(40 horas semanais)
Guaíra</t>
  </si>
  <si>
    <t>Assistente Administrativo
(40 horas semanais)
Cascavel, Foz do Iguaçu e Santa Helena</t>
  </si>
  <si>
    <t>Assistente Administrativo
(12x36 horas) 
Foz do Iguaçu</t>
  </si>
  <si>
    <t>VALOR HOMEM-MÊS PONDERADO</t>
  </si>
  <si>
    <r>
      <t>Outros Benefícios Mensais e Diários (</t>
    </r>
    <r>
      <rPr>
        <b/>
        <sz val="12"/>
        <rFont val="Calibri"/>
        <family val="2"/>
        <scheme val="minor"/>
      </rPr>
      <t>Auxílio Alimentação nas férias - CCT</t>
    </r>
    <r>
      <rPr>
        <sz val="12"/>
        <rFont val="Calibri"/>
        <family val="2"/>
        <scheme val="minor"/>
      </rPr>
      <t xml:space="preserve">)
</t>
    </r>
    <r>
      <rPr>
        <b/>
        <sz val="10"/>
        <color rgb="FFFF0000"/>
        <rFont val="Calibri"/>
        <family val="2"/>
        <scheme val="minor"/>
      </rPr>
      <t>A licitante terá direito de cômputo deste custo apenas após os 12 primeiros meses de vigência do contrato, mediante solicitação de reajuste, na razão de 1/12 do valor previsto na letra B do submódulo 2.3</t>
    </r>
  </si>
  <si>
    <t>Valor por funcionário ao mês</t>
  </si>
  <si>
    <t>Vale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</si>
</sst>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.0000%"/>
    <numFmt numFmtId="166" formatCode="0_ ;[Red]\-0\ 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2"/>
      <color theme="8"/>
      <name val="Calibri"/>
      <family val="2"/>
      <scheme val="minor"/>
    </font>
    <font>
      <sz val="11"/>
      <color theme="8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8"/>
      <name val="Calibri"/>
      <family val="2"/>
      <scheme val="minor"/>
    </font>
    <font>
      <sz val="10"/>
      <color theme="8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1"/>
    </font>
    <font>
      <b/>
      <sz val="9"/>
      <color theme="0"/>
      <name val="Calibri"/>
      <family val="2"/>
      <scheme val="minor"/>
    </font>
    <font>
      <b/>
      <sz val="9"/>
      <color rgb="FFFFFF00"/>
      <name val="Calibri"/>
      <family val="2"/>
      <scheme val="minor"/>
    </font>
    <font>
      <b/>
      <sz val="12"/>
      <color rgb="FFFFFF00"/>
      <name val="Calibri"/>
      <family val="2"/>
      <scheme val="minor"/>
    </font>
    <font>
      <b/>
      <sz val="14"/>
      <color rgb="FFFFFF00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b/>
      <sz val="26"/>
      <color theme="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 style="thin">
        <color theme="4" tint="-0.24994659260841701"/>
      </left>
      <right style="thin">
        <color theme="4" tint="-0.24994659260841701"/>
      </right>
      <top style="medium">
        <color theme="4"/>
      </top>
      <bottom style="medium">
        <color theme="4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/>
      <top/>
      <bottom style="medium">
        <color theme="8"/>
      </bottom>
      <diagonal/>
    </border>
    <border>
      <left/>
      <right/>
      <top/>
      <bottom style="thin">
        <color theme="4" tint="-0.24994659260841701"/>
      </bottom>
      <diagonal/>
    </border>
    <border>
      <left/>
      <right/>
      <top style="medium">
        <color theme="8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8"/>
      </bottom>
      <diagonal/>
    </border>
    <border>
      <left style="medium">
        <color theme="0"/>
      </left>
      <right style="medium">
        <color theme="0"/>
      </right>
      <top style="medium">
        <color theme="8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8"/>
      </bottom>
      <diagonal/>
    </border>
    <border>
      <left style="medium">
        <color theme="8"/>
      </left>
      <right style="medium">
        <color theme="8"/>
      </right>
      <top style="medium">
        <color theme="8"/>
      </top>
      <bottom style="medium">
        <color theme="8"/>
      </bottom>
      <diagonal/>
    </border>
    <border>
      <left style="medium">
        <color theme="8"/>
      </left>
      <right style="medium">
        <color theme="0"/>
      </right>
      <top style="medium">
        <color theme="8"/>
      </top>
      <bottom style="medium">
        <color theme="0"/>
      </bottom>
      <diagonal/>
    </border>
    <border>
      <left style="medium">
        <color theme="0"/>
      </left>
      <right style="medium">
        <color theme="8"/>
      </right>
      <top style="medium">
        <color theme="8"/>
      </top>
      <bottom style="medium">
        <color theme="0"/>
      </bottom>
      <diagonal/>
    </border>
    <border>
      <left style="medium">
        <color theme="8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8"/>
      </right>
      <top style="medium">
        <color theme="0"/>
      </top>
      <bottom style="medium">
        <color theme="0"/>
      </bottom>
      <diagonal/>
    </border>
    <border>
      <left style="medium">
        <color theme="8"/>
      </left>
      <right style="medium">
        <color theme="0"/>
      </right>
      <top style="medium">
        <color theme="0"/>
      </top>
      <bottom style="medium">
        <color theme="8"/>
      </bottom>
      <diagonal/>
    </border>
    <border>
      <left style="medium">
        <color theme="8"/>
      </left>
      <right style="medium">
        <color theme="0"/>
      </right>
      <top style="medium">
        <color theme="0"/>
      </top>
      <bottom/>
      <diagonal/>
    </border>
    <border>
      <left style="medium">
        <color theme="8"/>
      </left>
      <right style="medium">
        <color theme="0"/>
      </right>
      <top/>
      <bottom style="medium">
        <color theme="8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8"/>
      </right>
      <top style="medium">
        <color theme="0"/>
      </top>
      <bottom/>
      <diagonal/>
    </border>
    <border>
      <left style="medium">
        <color theme="0"/>
      </left>
      <right style="medium">
        <color theme="8"/>
      </right>
      <top/>
      <bottom style="medium">
        <color theme="8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 style="medium">
        <color theme="8"/>
      </right>
      <top style="medium">
        <color theme="8"/>
      </top>
      <bottom style="medium">
        <color theme="8"/>
      </bottom>
      <diagonal/>
    </border>
    <border>
      <left style="medium">
        <color theme="0"/>
      </left>
      <right style="medium">
        <color theme="8"/>
      </right>
      <top style="medium">
        <color theme="0"/>
      </top>
      <bottom style="medium">
        <color theme="8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/>
      <diagonal/>
    </border>
    <border>
      <left style="medium">
        <color theme="8"/>
      </left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 style="medium">
        <color theme="8"/>
      </right>
      <top/>
      <bottom style="medium">
        <color theme="8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0" fontId="34" fillId="0" borderId="0" applyNumberFormat="0" applyBorder="0" applyProtection="0"/>
    <xf numFmtId="9" fontId="34" fillId="0" borderId="0" applyBorder="0" applyProtection="0"/>
    <xf numFmtId="9" fontId="35" fillId="0" borderId="0" applyFont="0" applyBorder="0" applyProtection="0"/>
    <xf numFmtId="9" fontId="35" fillId="0" borderId="0" applyFont="0" applyBorder="0" applyProtection="0"/>
    <xf numFmtId="9" fontId="35" fillId="0" borderId="0" applyFont="0" applyBorder="0" applyProtection="0"/>
    <xf numFmtId="0" fontId="34" fillId="0" borderId="0" applyNumberFormat="0" applyBorder="0" applyProtection="0"/>
  </cellStyleXfs>
  <cellXfs count="332">
    <xf numFmtId="0" fontId="0" fillId="0" borderId="0" xfId="0"/>
    <xf numFmtId="0" fontId="5" fillId="2" borderId="0" xfId="0" applyFont="1" applyFill="1"/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vertical="center"/>
    </xf>
    <xf numFmtId="10" fontId="5" fillId="2" borderId="0" xfId="3" applyNumberFormat="1" applyFont="1" applyFill="1" applyBorder="1" applyAlignment="1">
      <alignment horizontal="center" vertical="center" wrapText="1"/>
    </xf>
    <xf numFmtId="10" fontId="10" fillId="2" borderId="0" xfId="3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7" fontId="9" fillId="2" borderId="0" xfId="0" applyNumberFormat="1" applyFont="1" applyFill="1" applyAlignment="1">
      <alignment horizontal="center" vertical="center"/>
    </xf>
    <xf numFmtId="10" fontId="10" fillId="2" borderId="0" xfId="0" applyNumberFormat="1" applyFont="1" applyFill="1" applyAlignment="1">
      <alignment horizontal="center" vertical="center" wrapText="1"/>
    </xf>
    <xf numFmtId="10" fontId="5" fillId="2" borderId="0" xfId="0" applyNumberFormat="1" applyFont="1" applyFill="1" applyAlignment="1">
      <alignment horizontal="center" vertical="center" wrapText="1"/>
    </xf>
    <xf numFmtId="10" fontId="6" fillId="2" borderId="0" xfId="3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6" fillId="2" borderId="0" xfId="0" applyFont="1" applyFill="1" applyAlignment="1">
      <alignment horizontal="left" vertical="center"/>
    </xf>
    <xf numFmtId="164" fontId="14" fillId="2" borderId="0" xfId="4" applyNumberFormat="1" applyFont="1" applyFill="1" applyAlignment="1">
      <alignment horizontal="center" vertical="center"/>
    </xf>
    <xf numFmtId="7" fontId="10" fillId="2" borderId="0" xfId="1" applyNumberFormat="1" applyFont="1" applyFill="1" applyBorder="1" applyAlignment="1">
      <alignment horizontal="center" vertical="center" wrapText="1"/>
    </xf>
    <xf numFmtId="7" fontId="10" fillId="2" borderId="0" xfId="0" applyNumberFormat="1" applyFont="1" applyFill="1" applyAlignment="1">
      <alignment horizontal="center" vertical="center" wrapText="1"/>
    </xf>
    <xf numFmtId="7" fontId="10" fillId="2" borderId="0" xfId="0" applyNumberFormat="1" applyFont="1" applyFill="1" applyAlignment="1">
      <alignment vertical="center" wrapText="1"/>
    </xf>
    <xf numFmtId="7" fontId="5" fillId="2" borderId="0" xfId="0" applyNumberFormat="1" applyFont="1" applyFill="1" applyAlignment="1">
      <alignment vertical="center" wrapText="1"/>
    </xf>
    <xf numFmtId="7" fontId="9" fillId="2" borderId="0" xfId="0" applyNumberFormat="1" applyFont="1" applyFill="1" applyAlignment="1">
      <alignment vertical="center" wrapText="1"/>
    </xf>
    <xf numFmtId="7" fontId="4" fillId="2" borderId="0" xfId="0" applyNumberFormat="1" applyFont="1" applyFill="1" applyAlignment="1">
      <alignment horizontal="center" vertical="center"/>
    </xf>
    <xf numFmtId="165" fontId="5" fillId="2" borderId="0" xfId="3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 wrapText="1"/>
    </xf>
    <xf numFmtId="7" fontId="7" fillId="2" borderId="0" xfId="0" applyNumberFormat="1" applyFont="1" applyFill="1" applyAlignment="1">
      <alignment horizontal="left" vertical="center" wrapText="1"/>
    </xf>
    <xf numFmtId="7" fontId="7" fillId="2" borderId="0" xfId="0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164" fontId="10" fillId="2" borderId="0" xfId="0" applyNumberFormat="1" applyFont="1" applyFill="1" applyAlignment="1">
      <alignment vertical="center" wrapText="1"/>
    </xf>
    <xf numFmtId="0" fontId="9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/>
    </xf>
    <xf numFmtId="8" fontId="4" fillId="2" borderId="0" xfId="2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14" fontId="4" fillId="2" borderId="0" xfId="0" applyNumberFormat="1" applyFont="1" applyFill="1" applyAlignment="1">
      <alignment horizontal="center" vertical="center" wrapText="1"/>
    </xf>
    <xf numFmtId="14" fontId="5" fillId="2" borderId="0" xfId="0" applyNumberFormat="1" applyFont="1" applyFill="1" applyAlignment="1">
      <alignment horizontal="center" vertical="center" wrapText="1"/>
    </xf>
    <xf numFmtId="7" fontId="5" fillId="2" borderId="0" xfId="1" applyNumberFormat="1" applyFont="1" applyFill="1" applyBorder="1" applyAlignment="1">
      <alignment horizontal="center" vertical="center" wrapText="1"/>
    </xf>
    <xf numFmtId="8" fontId="5" fillId="2" borderId="0" xfId="0" applyNumberFormat="1" applyFont="1" applyFill="1" applyAlignment="1">
      <alignment horizontal="center" vertical="center"/>
    </xf>
    <xf numFmtId="7" fontId="5" fillId="2" borderId="0" xfId="0" applyNumberFormat="1" applyFont="1" applyFill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 wrapText="1"/>
    </xf>
    <xf numFmtId="7" fontId="4" fillId="2" borderId="0" xfId="1" applyNumberFormat="1" applyFont="1" applyFill="1" applyBorder="1" applyAlignment="1">
      <alignment horizontal="center" vertical="center" wrapText="1"/>
    </xf>
    <xf numFmtId="7" fontId="9" fillId="2" borderId="0" xfId="0" applyNumberFormat="1" applyFont="1" applyFill="1" applyAlignment="1">
      <alignment horizontal="center" vertical="center" wrapText="1"/>
    </xf>
    <xf numFmtId="14" fontId="12" fillId="2" borderId="0" xfId="0" applyNumberFormat="1" applyFont="1" applyFill="1" applyAlignment="1">
      <alignment horizontal="center" vertical="center" wrapText="1"/>
    </xf>
    <xf numFmtId="7" fontId="6" fillId="2" borderId="0" xfId="0" applyNumberFormat="1" applyFont="1" applyFill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7" fontId="11" fillId="2" borderId="0" xfId="1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2" fillId="6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8" fontId="0" fillId="0" borderId="3" xfId="0" applyNumberFormat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3" fillId="2" borderId="0" xfId="0" applyFont="1" applyFill="1"/>
    <xf numFmtId="0" fontId="11" fillId="2" borderId="0" xfId="0" applyFont="1" applyFill="1" applyAlignment="1">
      <alignment vertical="center" wrapText="1"/>
    </xf>
    <xf numFmtId="0" fontId="11" fillId="2" borderId="0" xfId="0" applyFont="1" applyFill="1" applyAlignment="1">
      <alignment wrapText="1"/>
    </xf>
    <xf numFmtId="0" fontId="8" fillId="2" borderId="1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23" fillId="2" borderId="0" xfId="0" applyFont="1" applyFill="1"/>
    <xf numFmtId="0" fontId="24" fillId="2" borderId="0" xfId="0" applyFont="1" applyFill="1" applyAlignment="1">
      <alignment vertical="center"/>
    </xf>
    <xf numFmtId="0" fontId="7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 wrapText="1"/>
    </xf>
    <xf numFmtId="7" fontId="12" fillId="2" borderId="0" xfId="1" applyNumberFormat="1" applyFont="1" applyFill="1" applyBorder="1" applyAlignment="1">
      <alignment horizontal="center" vertical="center" wrapText="1"/>
    </xf>
    <xf numFmtId="0" fontId="25" fillId="2" borderId="0" xfId="0" applyFont="1" applyFill="1"/>
    <xf numFmtId="0" fontId="25" fillId="2" borderId="0" xfId="0" applyFont="1" applyFill="1" applyAlignment="1">
      <alignment horizontal="center" vertical="center" wrapText="1"/>
    </xf>
    <xf numFmtId="7" fontId="12" fillId="2" borderId="0" xfId="0" applyNumberFormat="1" applyFont="1" applyFill="1" applyAlignment="1">
      <alignment horizontal="center" vertical="center" wrapText="1"/>
    </xf>
    <xf numFmtId="10" fontId="12" fillId="2" borderId="0" xfId="0" applyNumberFormat="1" applyFont="1" applyFill="1" applyAlignment="1">
      <alignment horizontal="center" vertical="center" wrapText="1"/>
    </xf>
    <xf numFmtId="7" fontId="12" fillId="2" borderId="0" xfId="0" applyNumberFormat="1" applyFont="1" applyFill="1" applyAlignment="1">
      <alignment vertical="center" wrapText="1"/>
    </xf>
    <xf numFmtId="10" fontId="25" fillId="2" borderId="0" xfId="3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6" fillId="2" borderId="0" xfId="0" applyFont="1" applyFill="1" applyAlignment="1">
      <alignment vertical="center"/>
    </xf>
    <xf numFmtId="0" fontId="27" fillId="2" borderId="0" xfId="0" applyFont="1" applyFill="1" applyAlignment="1">
      <alignment vertical="center"/>
    </xf>
    <xf numFmtId="0" fontId="27" fillId="2" borderId="0" xfId="0" applyFont="1" applyFill="1"/>
    <xf numFmtId="0" fontId="26" fillId="2" borderId="0" xfId="0" applyFont="1" applyFill="1"/>
    <xf numFmtId="0" fontId="27" fillId="2" borderId="0" xfId="0" applyFont="1" applyFill="1" applyAlignment="1">
      <alignment horizontal="left" vertical="center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8" fontId="21" fillId="0" borderId="3" xfId="0" applyNumberFormat="1" applyFont="1" applyBorder="1" applyAlignment="1">
      <alignment horizontal="center" vertical="center"/>
    </xf>
    <xf numFmtId="164" fontId="12" fillId="2" borderId="0" xfId="0" applyNumberFormat="1" applyFont="1" applyFill="1" applyAlignment="1">
      <alignment vertical="center" wrapText="1"/>
    </xf>
    <xf numFmtId="164" fontId="12" fillId="2" borderId="0" xfId="0" applyNumberFormat="1" applyFont="1" applyFill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2" borderId="5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 wrapText="1"/>
    </xf>
    <xf numFmtId="0" fontId="9" fillId="4" borderId="5" xfId="0" applyFont="1" applyFill="1" applyBorder="1" applyAlignment="1">
      <alignment horizontal="center" vertical="center"/>
    </xf>
    <xf numFmtId="0" fontId="28" fillId="7" borderId="5" xfId="0" applyFont="1" applyFill="1" applyBorder="1" applyAlignment="1">
      <alignment horizontal="center" vertical="center" wrapText="1"/>
    </xf>
    <xf numFmtId="7" fontId="5" fillId="2" borderId="5" xfId="1" applyNumberFormat="1" applyFont="1" applyFill="1" applyBorder="1" applyAlignment="1">
      <alignment horizontal="center" vertical="center" wrapText="1"/>
    </xf>
    <xf numFmtId="9" fontId="5" fillId="2" borderId="5" xfId="3" applyFont="1" applyFill="1" applyBorder="1" applyAlignment="1">
      <alignment horizontal="center" vertical="center"/>
    </xf>
    <xf numFmtId="7" fontId="10" fillId="2" borderId="5" xfId="1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/>
    </xf>
    <xf numFmtId="8" fontId="5" fillId="2" borderId="5" xfId="0" applyNumberFormat="1" applyFont="1" applyFill="1" applyBorder="1" applyAlignment="1">
      <alignment horizontal="center" vertical="center"/>
    </xf>
    <xf numFmtId="7" fontId="12" fillId="6" borderId="5" xfId="1" applyNumberFormat="1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27" fillId="2" borderId="5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10" fontId="5" fillId="2" borderId="5" xfId="3" applyNumberFormat="1" applyFont="1" applyFill="1" applyBorder="1" applyAlignment="1">
      <alignment horizontal="center" vertical="center" wrapText="1"/>
    </xf>
    <xf numFmtId="10" fontId="10" fillId="2" borderId="5" xfId="3" applyNumberFormat="1" applyFont="1" applyFill="1" applyBorder="1" applyAlignment="1">
      <alignment horizontal="center" vertical="center" wrapText="1"/>
    </xf>
    <xf numFmtId="0" fontId="25" fillId="6" borderId="5" xfId="0" applyFont="1" applyFill="1" applyBorder="1" applyAlignment="1">
      <alignment horizontal="center" vertical="center" wrapText="1"/>
    </xf>
    <xf numFmtId="7" fontId="12" fillId="6" borderId="5" xfId="0" applyNumberFormat="1" applyFont="1" applyFill="1" applyBorder="1" applyAlignment="1">
      <alignment horizontal="center" vertical="center" wrapText="1"/>
    </xf>
    <xf numFmtId="10" fontId="10" fillId="2" borderId="5" xfId="0" applyNumberFormat="1" applyFont="1" applyFill="1" applyBorder="1" applyAlignment="1">
      <alignment horizontal="center" vertical="center" wrapText="1"/>
    </xf>
    <xf numFmtId="7" fontId="10" fillId="2" borderId="5" xfId="0" applyNumberFormat="1" applyFont="1" applyFill="1" applyBorder="1" applyAlignment="1">
      <alignment horizontal="center" vertical="center" wrapText="1"/>
    </xf>
    <xf numFmtId="10" fontId="5" fillId="2" borderId="5" xfId="0" applyNumberFormat="1" applyFont="1" applyFill="1" applyBorder="1" applyAlignment="1">
      <alignment horizontal="center" vertical="center" wrapText="1"/>
    </xf>
    <xf numFmtId="10" fontId="12" fillId="6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horizontal="center" vertical="center" wrapText="1"/>
    </xf>
    <xf numFmtId="164" fontId="10" fillId="2" borderId="5" xfId="0" applyNumberFormat="1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 wrapText="1"/>
    </xf>
    <xf numFmtId="7" fontId="10" fillId="2" borderId="5" xfId="0" applyNumberFormat="1" applyFont="1" applyFill="1" applyBorder="1" applyAlignment="1">
      <alignment vertical="center" wrapText="1"/>
    </xf>
    <xf numFmtId="7" fontId="5" fillId="2" borderId="5" xfId="0" applyNumberFormat="1" applyFont="1" applyFill="1" applyBorder="1" applyAlignment="1">
      <alignment vertical="center" wrapText="1"/>
    </xf>
    <xf numFmtId="7" fontId="5" fillId="2" borderId="5" xfId="0" applyNumberFormat="1" applyFont="1" applyFill="1" applyBorder="1" applyAlignment="1">
      <alignment horizontal="center" vertical="center" wrapText="1"/>
    </xf>
    <xf numFmtId="7" fontId="12" fillId="6" borderId="5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justify" vertical="center" wrapText="1"/>
    </xf>
    <xf numFmtId="0" fontId="5" fillId="2" borderId="5" xfId="0" applyFont="1" applyFill="1" applyBorder="1" applyAlignment="1">
      <alignment horizontal="justify" vertical="center" wrapText="1"/>
    </xf>
    <xf numFmtId="7" fontId="4" fillId="2" borderId="5" xfId="0" applyNumberFormat="1" applyFont="1" applyFill="1" applyBorder="1" applyAlignment="1">
      <alignment horizontal="center" vertical="center"/>
    </xf>
    <xf numFmtId="10" fontId="5" fillId="0" borderId="5" xfId="3" applyNumberFormat="1" applyFont="1" applyFill="1" applyBorder="1" applyAlignment="1">
      <alignment horizontal="center" vertical="center" wrapText="1"/>
    </xf>
    <xf numFmtId="10" fontId="25" fillId="6" borderId="5" xfId="3" applyNumberFormat="1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7" fontId="9" fillId="2" borderId="5" xfId="0" applyNumberFormat="1" applyFont="1" applyFill="1" applyBorder="1" applyAlignment="1">
      <alignment horizontal="center" vertical="center"/>
    </xf>
    <xf numFmtId="7" fontId="10" fillId="0" borderId="5" xfId="1" applyNumberFormat="1" applyFont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left" vertical="center" wrapText="1"/>
    </xf>
    <xf numFmtId="7" fontId="7" fillId="2" borderId="5" xfId="0" applyNumberFormat="1" applyFont="1" applyFill="1" applyBorder="1" applyAlignment="1">
      <alignment horizontal="left" vertical="center" wrapText="1"/>
    </xf>
    <xf numFmtId="7" fontId="7" fillId="2" borderId="5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center"/>
    </xf>
    <xf numFmtId="0" fontId="5" fillId="2" borderId="5" xfId="0" applyFont="1" applyFill="1" applyBorder="1"/>
    <xf numFmtId="164" fontId="10" fillId="2" borderId="5" xfId="0" applyNumberFormat="1" applyFont="1" applyFill="1" applyBorder="1" applyAlignment="1">
      <alignment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  <xf numFmtId="164" fontId="12" fillId="6" borderId="5" xfId="0" applyNumberFormat="1" applyFont="1" applyFill="1" applyBorder="1" applyAlignment="1">
      <alignment vertical="center" wrapText="1"/>
    </xf>
    <xf numFmtId="164" fontId="12" fillId="6" borderId="5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right" vertical="center"/>
    </xf>
    <xf numFmtId="7" fontId="4" fillId="2" borderId="5" xfId="1" applyNumberFormat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left" vertical="center"/>
    </xf>
    <xf numFmtId="0" fontId="9" fillId="2" borderId="5" xfId="0" applyFont="1" applyFill="1" applyBorder="1" applyAlignment="1">
      <alignment horizontal="center" vertical="center"/>
    </xf>
    <xf numFmtId="7" fontId="9" fillId="2" borderId="5" xfId="0" applyNumberFormat="1" applyFont="1" applyFill="1" applyBorder="1" applyAlignment="1">
      <alignment vertical="center" wrapText="1"/>
    </xf>
    <xf numFmtId="7" fontId="9" fillId="2" borderId="5" xfId="0" applyNumberFormat="1" applyFont="1" applyFill="1" applyBorder="1" applyAlignment="1">
      <alignment horizontal="center" vertical="center" wrapText="1"/>
    </xf>
    <xf numFmtId="10" fontId="5" fillId="2" borderId="5" xfId="3" applyNumberFormat="1" applyFont="1" applyFill="1" applyBorder="1" applyAlignment="1">
      <alignment horizontal="center"/>
    </xf>
    <xf numFmtId="7" fontId="5" fillId="2" borderId="5" xfId="0" applyNumberFormat="1" applyFont="1" applyFill="1" applyBorder="1" applyAlignment="1">
      <alignment horizontal="center"/>
    </xf>
    <xf numFmtId="0" fontId="0" fillId="0" borderId="3" xfId="0" applyBorder="1" applyAlignment="1">
      <alignment horizontal="right" vertical="center"/>
    </xf>
    <xf numFmtId="0" fontId="21" fillId="0" borderId="3" xfId="0" applyFont="1" applyBorder="1" applyAlignment="1">
      <alignment horizontal="right" vertical="center"/>
    </xf>
    <xf numFmtId="8" fontId="0" fillId="0" borderId="0" xfId="0" applyNumberFormat="1" applyAlignment="1">
      <alignment vertical="center"/>
    </xf>
    <xf numFmtId="166" fontId="0" fillId="0" borderId="3" xfId="0" applyNumberFormat="1" applyBorder="1" applyAlignment="1">
      <alignment horizontal="center" vertical="center"/>
    </xf>
    <xf numFmtId="166" fontId="21" fillId="0" borderId="3" xfId="0" applyNumberFormat="1" applyFont="1" applyBorder="1" applyAlignment="1">
      <alignment horizontal="center" vertical="center"/>
    </xf>
    <xf numFmtId="0" fontId="2" fillId="6" borderId="3" xfId="0" applyFont="1" applyFill="1" applyBorder="1" applyAlignment="1">
      <alignment horizontal="right" vertical="center"/>
    </xf>
    <xf numFmtId="166" fontId="2" fillId="6" borderId="3" xfId="0" applyNumberFormat="1" applyFont="1" applyFill="1" applyBorder="1" applyAlignment="1">
      <alignment horizontal="center" vertical="center"/>
    </xf>
    <xf numFmtId="0" fontId="31" fillId="0" borderId="3" xfId="0" applyFont="1" applyBorder="1" applyAlignment="1">
      <alignment horizontal="right" vertical="center" wrapText="1"/>
    </xf>
    <xf numFmtId="166" fontId="31" fillId="0" borderId="3" xfId="0" applyNumberFormat="1" applyFont="1" applyBorder="1" applyAlignment="1">
      <alignment horizontal="center" vertical="center"/>
    </xf>
    <xf numFmtId="166" fontId="33" fillId="0" borderId="3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8" fontId="12" fillId="6" borderId="10" xfId="0" applyNumberFormat="1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horizontal="center" vertical="center"/>
    </xf>
    <xf numFmtId="8" fontId="12" fillId="6" borderId="11" xfId="0" applyNumberFormat="1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8" fontId="12" fillId="6" borderId="12" xfId="0" applyNumberFormat="1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8" fontId="0" fillId="2" borderId="13" xfId="0" applyNumberFormat="1" applyFill="1" applyBorder="1" applyAlignment="1">
      <alignment horizontal="center" vertical="center"/>
    </xf>
    <xf numFmtId="8" fontId="21" fillId="2" borderId="13" xfId="0" applyNumberFormat="1" applyFont="1" applyFill="1" applyBorder="1" applyAlignment="1">
      <alignment horizontal="center" vertical="center"/>
    </xf>
    <xf numFmtId="8" fontId="12" fillId="6" borderId="15" xfId="0" applyNumberFormat="1" applyFont="1" applyFill="1" applyBorder="1" applyAlignment="1">
      <alignment horizontal="center" vertical="center"/>
    </xf>
    <xf numFmtId="8" fontId="12" fillId="6" borderId="17" xfId="0" applyNumberFormat="1" applyFont="1" applyFill="1" applyBorder="1" applyAlignment="1">
      <alignment horizontal="center" vertical="center"/>
    </xf>
    <xf numFmtId="164" fontId="14" fillId="2" borderId="5" xfId="4" applyNumberFormat="1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8" fontId="2" fillId="6" borderId="3" xfId="0" applyNumberFormat="1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right" vertical="center" wrapText="1"/>
    </xf>
    <xf numFmtId="165" fontId="10" fillId="2" borderId="5" xfId="3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8" fontId="21" fillId="2" borderId="3" xfId="0" applyNumberFormat="1" applyFont="1" applyFill="1" applyBorder="1" applyAlignment="1">
      <alignment horizontal="center" vertical="center"/>
    </xf>
    <xf numFmtId="8" fontId="0" fillId="0" borderId="0" xfId="0" applyNumberFormat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11" borderId="0" xfId="0" applyFill="1" applyAlignment="1">
      <alignment horizontal="center" vertical="center"/>
    </xf>
    <xf numFmtId="8" fontId="0" fillId="11" borderId="3" xfId="0" applyNumberFormat="1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21" fillId="11" borderId="3" xfId="0" applyFont="1" applyFill="1" applyBorder="1" applyAlignment="1">
      <alignment horizontal="center" vertical="center"/>
    </xf>
    <xf numFmtId="14" fontId="21" fillId="11" borderId="3" xfId="0" applyNumberFormat="1" applyFont="1" applyFill="1" applyBorder="1" applyAlignment="1">
      <alignment horizontal="center" vertical="center"/>
    </xf>
    <xf numFmtId="10" fontId="0" fillId="11" borderId="3" xfId="3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9" fillId="4" borderId="5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9" fillId="2" borderId="6" xfId="0" applyFont="1" applyFill="1" applyBorder="1" applyAlignment="1">
      <alignment vertical="center"/>
    </xf>
    <xf numFmtId="0" fontId="21" fillId="0" borderId="0" xfId="0" applyFont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0" fillId="11" borderId="5" xfId="0" applyFill="1" applyBorder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4" fillId="2" borderId="0" xfId="0" applyFont="1" applyFill="1" applyAlignment="1">
      <alignment vertical="center"/>
    </xf>
    <xf numFmtId="0" fontId="2" fillId="6" borderId="24" xfId="0" applyFont="1" applyFill="1" applyBorder="1" applyAlignment="1" applyProtection="1">
      <alignment horizontal="center" vertical="center" wrapText="1"/>
      <protection locked="0"/>
    </xf>
    <xf numFmtId="0" fontId="20" fillId="2" borderId="0" xfId="0" applyFont="1" applyFill="1" applyAlignment="1">
      <alignment vertical="center"/>
    </xf>
    <xf numFmtId="0" fontId="2" fillId="2" borderId="0" xfId="0" applyFont="1" applyFill="1" applyAlignment="1" applyProtection="1">
      <alignment horizontal="center" vertical="center" wrapText="1"/>
      <protection locked="0"/>
    </xf>
    <xf numFmtId="166" fontId="21" fillId="2" borderId="0" xfId="0" applyNumberFormat="1" applyFont="1" applyFill="1" applyAlignment="1">
      <alignment horizontal="center" vertical="center"/>
    </xf>
    <xf numFmtId="166" fontId="33" fillId="2" borderId="0" xfId="0" applyNumberFormat="1" applyFont="1" applyFill="1" applyAlignment="1">
      <alignment horizontal="center" vertical="center"/>
    </xf>
    <xf numFmtId="0" fontId="20" fillId="6" borderId="0" xfId="0" applyFont="1" applyFill="1" applyAlignment="1">
      <alignment horizontal="center" vertical="center" wrapText="1"/>
    </xf>
    <xf numFmtId="8" fontId="0" fillId="2" borderId="0" xfId="0" applyNumberFormat="1" applyFill="1" applyAlignment="1">
      <alignment horizontal="center" vertical="center"/>
    </xf>
    <xf numFmtId="0" fontId="42" fillId="2" borderId="13" xfId="0" applyFont="1" applyFill="1" applyBorder="1" applyAlignment="1">
      <alignment horizontal="center" vertical="center"/>
    </xf>
    <xf numFmtId="0" fontId="42" fillId="2" borderId="13" xfId="0" applyFont="1" applyFill="1" applyBorder="1" applyAlignment="1">
      <alignment horizontal="center" vertical="top" wrapText="1"/>
    </xf>
    <xf numFmtId="0" fontId="40" fillId="2" borderId="13" xfId="0" applyFont="1" applyFill="1" applyBorder="1" applyAlignment="1">
      <alignment horizontal="center" vertical="center" wrapText="1"/>
    </xf>
    <xf numFmtId="7" fontId="40" fillId="2" borderId="13" xfId="0" applyNumberFormat="1" applyFont="1" applyFill="1" applyBorder="1" applyAlignment="1">
      <alignment horizontal="center" vertical="center"/>
    </xf>
    <xf numFmtId="8" fontId="40" fillId="2" borderId="13" xfId="0" applyNumberFormat="1" applyFont="1" applyFill="1" applyBorder="1" applyAlignment="1">
      <alignment horizontal="center" vertical="center"/>
    </xf>
    <xf numFmtId="0" fontId="42" fillId="2" borderId="13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41" fillId="2" borderId="0" xfId="0" applyFont="1" applyFill="1" applyAlignment="1">
      <alignment horizontal="center" vertical="center"/>
    </xf>
    <xf numFmtId="8" fontId="12" fillId="6" borderId="27" xfId="0" applyNumberFormat="1" applyFont="1" applyFill="1" applyBorder="1" applyAlignment="1">
      <alignment horizontal="center" vertical="center"/>
    </xf>
    <xf numFmtId="0" fontId="45" fillId="6" borderId="0" xfId="0" applyFont="1" applyFill="1" applyAlignment="1" applyProtection="1">
      <alignment horizontal="center" vertical="center"/>
      <protection locked="0"/>
    </xf>
    <xf numFmtId="14" fontId="3" fillId="0" borderId="3" xfId="0" applyNumberFormat="1" applyFont="1" applyBorder="1" applyAlignment="1">
      <alignment horizontal="center" vertical="center"/>
    </xf>
    <xf numFmtId="14" fontId="46" fillId="0" borderId="3" xfId="0" applyNumberFormat="1" applyFont="1" applyBorder="1" applyAlignment="1">
      <alignment horizontal="center" vertical="center"/>
    </xf>
    <xf numFmtId="14" fontId="3" fillId="4" borderId="3" xfId="0" applyNumberFormat="1" applyFont="1" applyFill="1" applyBorder="1" applyAlignment="1">
      <alignment horizontal="center" vertical="center" wrapText="1"/>
    </xf>
    <xf numFmtId="166" fontId="21" fillId="0" borderId="0" xfId="0" applyNumberFormat="1" applyFont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 wrapText="1"/>
    </xf>
    <xf numFmtId="14" fontId="46" fillId="0" borderId="3" xfId="0" applyNumberFormat="1" applyFont="1" applyBorder="1" applyAlignment="1">
      <alignment horizontal="center" vertical="center" wrapText="1"/>
    </xf>
    <xf numFmtId="164" fontId="14" fillId="0" borderId="5" xfId="4" applyNumberFormat="1" applyFont="1" applyBorder="1" applyAlignment="1">
      <alignment horizontal="center" vertical="center"/>
    </xf>
    <xf numFmtId="7" fontId="10" fillId="0" borderId="5" xfId="1" applyNumberFormat="1" applyFont="1" applyFill="1" applyBorder="1" applyAlignment="1">
      <alignment horizontal="center" vertical="center" wrapText="1"/>
    </xf>
    <xf numFmtId="7" fontId="10" fillId="0" borderId="5" xfId="0" applyNumberFormat="1" applyFont="1" applyBorder="1" applyAlignment="1">
      <alignment horizontal="center" vertical="center" wrapText="1"/>
    </xf>
    <xf numFmtId="164" fontId="10" fillId="5" borderId="5" xfId="0" applyNumberFormat="1" applyFont="1" applyFill="1" applyBorder="1" applyAlignment="1">
      <alignment horizontal="center" vertical="center"/>
    </xf>
    <xf numFmtId="10" fontId="10" fillId="5" borderId="5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vertical="center"/>
    </xf>
    <xf numFmtId="7" fontId="0" fillId="2" borderId="0" xfId="0" applyNumberFormat="1" applyFill="1" applyAlignment="1">
      <alignment vertical="center"/>
    </xf>
    <xf numFmtId="0" fontId="0" fillId="4" borderId="28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center" vertical="center" wrapText="1"/>
    </xf>
    <xf numFmtId="8" fontId="0" fillId="4" borderId="28" xfId="0" applyNumberForma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left" vertical="center" wrapText="1"/>
    </xf>
    <xf numFmtId="0" fontId="0" fillId="2" borderId="28" xfId="0" applyFill="1" applyBorder="1" applyAlignment="1">
      <alignment horizontal="center" vertical="center" wrapText="1"/>
    </xf>
    <xf numFmtId="8" fontId="0" fillId="2" borderId="28" xfId="0" applyNumberFormat="1" applyFill="1" applyBorder="1" applyAlignment="1">
      <alignment horizontal="center" vertical="center" wrapText="1"/>
    </xf>
    <xf numFmtId="0" fontId="2" fillId="6" borderId="28" xfId="0" applyFont="1" applyFill="1" applyBorder="1" applyAlignment="1" applyProtection="1">
      <alignment horizontal="center" vertical="center" wrapText="1"/>
      <protection locked="0"/>
    </xf>
    <xf numFmtId="10" fontId="10" fillId="5" borderId="5" xfId="3" applyNumberFormat="1" applyFont="1" applyFill="1" applyBorder="1" applyAlignment="1">
      <alignment horizontal="center" vertical="center" wrapText="1"/>
    </xf>
    <xf numFmtId="165" fontId="5" fillId="2" borderId="5" xfId="3" applyNumberFormat="1" applyFont="1" applyFill="1" applyBorder="1" applyAlignment="1">
      <alignment horizontal="center" vertical="center" wrapText="1"/>
    </xf>
    <xf numFmtId="0" fontId="20" fillId="6" borderId="34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39" fillId="6" borderId="7" xfId="0" applyFont="1" applyFill="1" applyBorder="1" applyAlignment="1">
      <alignment horizontal="center" vertical="center"/>
    </xf>
    <xf numFmtId="0" fontId="20" fillId="6" borderId="7" xfId="0" applyFont="1" applyFill="1" applyBorder="1" applyAlignment="1">
      <alignment horizontal="center" vertical="center" wrapText="1"/>
    </xf>
    <xf numFmtId="0" fontId="20" fillId="6" borderId="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8" fontId="4" fillId="2" borderId="5" xfId="2" applyNumberFormat="1" applyFont="1" applyFill="1" applyBorder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4" fontId="4" fillId="2" borderId="5" xfId="0" applyNumberFormat="1" applyFont="1" applyFill="1" applyBorder="1" applyAlignment="1">
      <alignment horizontal="center" vertical="center" wrapText="1"/>
    </xf>
    <xf numFmtId="14" fontId="5" fillId="2" borderId="5" xfId="0" applyNumberFormat="1" applyFont="1" applyFill="1" applyBorder="1" applyAlignment="1">
      <alignment horizontal="center" vertical="center" wrapText="1"/>
    </xf>
    <xf numFmtId="0" fontId="28" fillId="7" borderId="5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/>
    </xf>
    <xf numFmtId="14" fontId="12" fillId="3" borderId="5" xfId="0" applyNumberFormat="1" applyFont="1" applyFill="1" applyBorder="1" applyAlignment="1">
      <alignment horizontal="center" vertical="center" wrapText="1"/>
    </xf>
    <xf numFmtId="14" fontId="12" fillId="8" borderId="5" xfId="0" applyNumberFormat="1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14" fontId="12" fillId="9" borderId="5" xfId="0" applyNumberFormat="1" applyFont="1" applyFill="1" applyBorder="1" applyAlignment="1">
      <alignment horizontal="center" vertical="center" wrapText="1"/>
    </xf>
    <xf numFmtId="14" fontId="12" fillId="10" borderId="5" xfId="0" applyNumberFormat="1" applyFont="1" applyFill="1" applyBorder="1" applyAlignment="1">
      <alignment horizontal="center" vertical="center" wrapText="1"/>
    </xf>
    <xf numFmtId="7" fontId="0" fillId="4" borderId="28" xfId="0" applyNumberFormat="1" applyFill="1" applyBorder="1" applyAlignment="1">
      <alignment horizontal="center" vertical="center"/>
    </xf>
    <xf numFmtId="7" fontId="0" fillId="2" borderId="29" xfId="0" applyNumberFormat="1" applyFill="1" applyBorder="1" applyAlignment="1">
      <alignment horizontal="center" vertical="center"/>
    </xf>
    <xf numFmtId="7" fontId="0" fillId="2" borderId="31" xfId="0" applyNumberFormat="1" applyFill="1" applyBorder="1" applyAlignment="1">
      <alignment horizontal="center" vertical="center"/>
    </xf>
    <xf numFmtId="7" fontId="0" fillId="2" borderId="30" xfId="0" applyNumberFormat="1" applyFill="1" applyBorder="1" applyAlignment="1">
      <alignment horizontal="center" vertical="center"/>
    </xf>
    <xf numFmtId="0" fontId="20" fillId="6" borderId="34" xfId="0" applyFont="1" applyFill="1" applyBorder="1" applyAlignment="1">
      <alignment horizontal="center" vertical="center"/>
    </xf>
    <xf numFmtId="0" fontId="20" fillId="6" borderId="35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 wrapText="1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center" vertical="center" wrapText="1"/>
    </xf>
    <xf numFmtId="0" fontId="20" fillId="6" borderId="16" xfId="0" applyFont="1" applyFill="1" applyBorder="1" applyAlignment="1">
      <alignment horizontal="center" vertical="center"/>
    </xf>
    <xf numFmtId="0" fontId="20" fillId="6" borderId="11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0" fillId="6" borderId="14" xfId="0" applyFont="1" applyFill="1" applyBorder="1" applyAlignment="1">
      <alignment horizontal="center" vertical="center"/>
    </xf>
    <xf numFmtId="0" fontId="20" fillId="6" borderId="10" xfId="0" applyFont="1" applyFill="1" applyBorder="1" applyAlignment="1">
      <alignment horizontal="center" vertical="center"/>
    </xf>
    <xf numFmtId="0" fontId="20" fillId="6" borderId="15" xfId="0" applyFont="1" applyFill="1" applyBorder="1" applyAlignment="1">
      <alignment horizontal="center" vertical="center"/>
    </xf>
    <xf numFmtId="0" fontId="20" fillId="6" borderId="18" xfId="0" applyFont="1" applyFill="1" applyBorder="1" applyAlignment="1">
      <alignment horizontal="center" vertical="center"/>
    </xf>
    <xf numFmtId="0" fontId="20" fillId="6" borderId="1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42" fillId="2" borderId="13" xfId="0" applyFont="1" applyFill="1" applyBorder="1" applyAlignment="1">
      <alignment horizontal="center" vertical="center"/>
    </xf>
    <xf numFmtId="0" fontId="44" fillId="2" borderId="25" xfId="0" applyFont="1" applyFill="1" applyBorder="1" applyAlignment="1">
      <alignment horizontal="center" vertical="center"/>
    </xf>
    <xf numFmtId="0" fontId="44" fillId="2" borderId="5" xfId="0" applyFont="1" applyFill="1" applyBorder="1" applyAlignment="1">
      <alignment horizontal="center" vertical="center"/>
    </xf>
    <xf numFmtId="0" fontId="44" fillId="2" borderId="26" xfId="0" applyFont="1" applyFill="1" applyBorder="1" applyAlignment="1">
      <alignment horizontal="center" vertical="center"/>
    </xf>
  </cellXfs>
  <cellStyles count="11">
    <cellStyle name="Excel Built-in Percent" xfId="9" xr:uid="{65C621C0-05E4-46D8-9D49-3AF336D5D3FC}"/>
    <cellStyle name="Moeda" xfId="2" builtinId="4"/>
    <cellStyle name="Normal" xfId="0" builtinId="0"/>
    <cellStyle name="Normal 2" xfId="4" xr:uid="{8D921AFF-359D-4B59-B0FD-A1103FD34188}"/>
    <cellStyle name="Normal 2 3" xfId="5" xr:uid="{33F83231-A319-41C1-BA93-8160D355468F}"/>
    <cellStyle name="Normal 6" xfId="10" xr:uid="{00BF7903-F2E8-4BF8-A973-518587045FFF}"/>
    <cellStyle name="Porcentagem" xfId="3" builtinId="5"/>
    <cellStyle name="Porcentagem 2 2" xfId="7" xr:uid="{3F9B8B17-FCB5-4902-84A8-402D1598C697}"/>
    <cellStyle name="Porcentagem 2 2 2" xfId="6" xr:uid="{ACCD51A7-3F21-47E7-8160-2546F4913BDA}"/>
    <cellStyle name="Porcentagem 4" xfId="8" xr:uid="{0E7CFD49-B05E-47EC-9224-A3F11586E006}"/>
    <cellStyle name="Vírgula" xfId="1" builtinId="3"/>
  </cellStyles>
  <dxfs count="12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8" tint="-0.499984740745262"/>
      </font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8" tint="-0.499984740745262"/>
      </font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8" tint="-0.499984740745262"/>
      </font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904876</xdr:colOff>
      <xdr:row>4</xdr:row>
      <xdr:rowOff>95250</xdr:rowOff>
    </xdr:from>
    <xdr:to>
      <xdr:col>10</xdr:col>
      <xdr:colOff>726282</xdr:colOff>
      <xdr:row>10</xdr:row>
      <xdr:rowOff>114300</xdr:rowOff>
    </xdr:to>
    <xdr:sp macro="" textlink="">
      <xdr:nvSpPr>
        <xdr:cNvPr id="4" name="Retângulo: Cantos Arredondados 3">
          <a:extLst>
            <a:ext uri="{FF2B5EF4-FFF2-40B4-BE49-F238E27FC236}">
              <a16:creationId xmlns:a16="http://schemas.microsoft.com/office/drawing/2014/main" id="{DAFA083B-F4B6-B340-6A99-B67F20088DEA}"/>
            </a:ext>
          </a:extLst>
        </xdr:cNvPr>
        <xdr:cNvSpPr/>
      </xdr:nvSpPr>
      <xdr:spPr>
        <a:xfrm>
          <a:off x="9677401" y="885825"/>
          <a:ext cx="5345906" cy="1981200"/>
        </a:xfrm>
        <a:prstGeom prst="round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600">
              <a:solidFill>
                <a:srgbClr val="C00000"/>
              </a:solidFill>
            </a:rPr>
            <a:t>Senhores licitantes,</a:t>
          </a:r>
        </a:p>
        <a:p>
          <a:pPr algn="l"/>
          <a:endParaRPr lang="pt-BR" sz="1600">
            <a:solidFill>
              <a:srgbClr val="C00000"/>
            </a:solidFill>
          </a:endParaRPr>
        </a:p>
        <a:p>
          <a:pPr algn="l"/>
          <a:r>
            <a:rPr lang="pt-BR" sz="1600">
              <a:solidFill>
                <a:srgbClr val="C00000"/>
              </a:solidFill>
            </a:rPr>
            <a:t>Como</a:t>
          </a:r>
          <a:r>
            <a:rPr lang="pt-BR" sz="1600" baseline="0">
              <a:solidFill>
                <a:srgbClr val="C00000"/>
              </a:solidFill>
            </a:rPr>
            <a:t> forma de direcionar e facilitar o preenchimento desta planilha, informamos que </a:t>
          </a:r>
          <a:r>
            <a:rPr lang="pt-BR" sz="1600" b="1" baseline="0">
              <a:solidFill>
                <a:srgbClr val="C00000"/>
              </a:solidFill>
            </a:rPr>
            <a:t>as células identificadas na cor CINZA são aquelas que os senhores devem prestar as informações</a:t>
          </a:r>
          <a:r>
            <a:rPr lang="pt-BR" sz="1600" baseline="0">
              <a:solidFill>
                <a:srgbClr val="C00000"/>
              </a:solidFill>
            </a:rPr>
            <a:t>.</a:t>
          </a:r>
          <a:endParaRPr lang="pt-BR" sz="1600">
            <a:solidFill>
              <a:srgbClr val="C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1</xdr:row>
      <xdr:rowOff>161925</xdr:rowOff>
    </xdr:from>
    <xdr:to>
      <xdr:col>12</xdr:col>
      <xdr:colOff>485775</xdr:colOff>
      <xdr:row>10</xdr:row>
      <xdr:rowOff>85725</xdr:rowOff>
    </xdr:to>
    <xdr:sp macro="" textlink="">
      <xdr:nvSpPr>
        <xdr:cNvPr id="3" name="Retângulo: Cantos Arredondados 2">
          <a:extLst>
            <a:ext uri="{FF2B5EF4-FFF2-40B4-BE49-F238E27FC236}">
              <a16:creationId xmlns:a16="http://schemas.microsoft.com/office/drawing/2014/main" id="{BD74A438-919E-4FF0-8298-F26A0E701AB9}"/>
            </a:ext>
          </a:extLst>
        </xdr:cNvPr>
        <xdr:cNvSpPr/>
      </xdr:nvSpPr>
      <xdr:spPr>
        <a:xfrm>
          <a:off x="6934200" y="333375"/>
          <a:ext cx="5400675" cy="1133475"/>
        </a:xfrm>
        <a:prstGeom prst="round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200" b="1">
              <a:solidFill>
                <a:srgbClr val="C00000"/>
              </a:solidFill>
            </a:rPr>
            <a:t>Senhores licitantes,</a:t>
          </a:r>
        </a:p>
        <a:p>
          <a:pPr algn="l"/>
          <a:endParaRPr lang="pt-BR" sz="1050" b="1">
            <a:solidFill>
              <a:srgbClr val="C00000"/>
            </a:solidFill>
          </a:endParaRPr>
        </a:p>
        <a:p>
          <a:pPr algn="l"/>
          <a:r>
            <a:rPr lang="pt-BR" sz="1200" b="1">
              <a:solidFill>
                <a:srgbClr val="C00000"/>
              </a:solidFill>
            </a:rPr>
            <a:t>Quaisquer alterações nas memórias ou bases de cálculos, bem como nas fórmulas da presente planilha devem ser formalmente identificadas</a:t>
          </a:r>
          <a:r>
            <a:rPr lang="pt-BR" sz="1200" b="1" baseline="0">
              <a:solidFill>
                <a:srgbClr val="C00000"/>
              </a:solidFill>
            </a:rPr>
            <a:t> na planilha e devem ser expostas e justificadas </a:t>
          </a:r>
          <a:r>
            <a:rPr lang="pt-BR" sz="1200" b="1">
              <a:solidFill>
                <a:srgbClr val="C00000"/>
              </a:solidFill>
            </a:rPr>
            <a:t> conforme aba</a:t>
          </a:r>
          <a:r>
            <a:rPr lang="pt-BR" sz="1200" b="1" baseline="0">
              <a:solidFill>
                <a:srgbClr val="C00000"/>
              </a:solidFill>
            </a:rPr>
            <a:t> "6-Alterações da licitante"</a:t>
          </a:r>
          <a:r>
            <a:rPr lang="pt-BR" sz="1200" b="1">
              <a:solidFill>
                <a:srgbClr val="C00000"/>
              </a:solidFill>
            </a:rPr>
            <a:t>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1</xdr:row>
      <xdr:rowOff>95250</xdr:rowOff>
    </xdr:from>
    <xdr:to>
      <xdr:col>11</xdr:col>
      <xdr:colOff>781050</xdr:colOff>
      <xdr:row>10</xdr:row>
      <xdr:rowOff>64556</xdr:rowOff>
    </xdr:to>
    <xdr:sp macro="" textlink="">
      <xdr:nvSpPr>
        <xdr:cNvPr id="8" name="Retângulo: Cantos Arredondados 7">
          <a:extLst>
            <a:ext uri="{FF2B5EF4-FFF2-40B4-BE49-F238E27FC236}">
              <a16:creationId xmlns:a16="http://schemas.microsoft.com/office/drawing/2014/main" id="{A737C42A-3A09-4CEE-BB6C-CB836D3AD582}"/>
            </a:ext>
          </a:extLst>
        </xdr:cNvPr>
        <xdr:cNvSpPr/>
      </xdr:nvSpPr>
      <xdr:spPr>
        <a:xfrm>
          <a:off x="6762750" y="266700"/>
          <a:ext cx="5486400" cy="1178981"/>
        </a:xfrm>
        <a:prstGeom prst="round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200" b="1">
              <a:solidFill>
                <a:srgbClr val="C00000"/>
              </a:solidFill>
            </a:rPr>
            <a:t>Senhores licitantes,</a:t>
          </a:r>
        </a:p>
        <a:p>
          <a:pPr algn="l"/>
          <a:endParaRPr lang="pt-BR" sz="1050" b="1">
            <a:solidFill>
              <a:srgbClr val="C00000"/>
            </a:solidFill>
          </a:endParaRPr>
        </a:p>
        <a:p>
          <a:pPr algn="l"/>
          <a:r>
            <a:rPr lang="pt-BR" sz="1200" b="1">
              <a:solidFill>
                <a:srgbClr val="C00000"/>
              </a:solidFill>
            </a:rPr>
            <a:t>Quaisquer alterações nas memórias ou bases de cálculos, bem como nas fórmulas da presente planilha devem ser formalmente identificadas</a:t>
          </a:r>
          <a:r>
            <a:rPr lang="pt-BR" sz="1200" b="1" baseline="0">
              <a:solidFill>
                <a:srgbClr val="C00000"/>
              </a:solidFill>
            </a:rPr>
            <a:t> na planilha e devem ser expostas e justificadas </a:t>
          </a:r>
          <a:r>
            <a:rPr lang="pt-BR" sz="1200" b="1">
              <a:solidFill>
                <a:srgbClr val="C00000"/>
              </a:solidFill>
            </a:rPr>
            <a:t> conforme aba</a:t>
          </a:r>
          <a:r>
            <a:rPr lang="pt-BR" sz="1200" b="1" baseline="0">
              <a:solidFill>
                <a:srgbClr val="C00000"/>
              </a:solidFill>
            </a:rPr>
            <a:t> "6-Alterações da licitante"</a:t>
          </a:r>
          <a:r>
            <a:rPr lang="pt-BR" sz="1200" b="1">
              <a:solidFill>
                <a:srgbClr val="C00000"/>
              </a:solidFill>
            </a:rPr>
            <a:t>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0</xdr:row>
      <xdr:rowOff>66675</xdr:rowOff>
    </xdr:from>
    <xdr:to>
      <xdr:col>14</xdr:col>
      <xdr:colOff>171450</xdr:colOff>
      <xdr:row>9</xdr:row>
      <xdr:rowOff>392906</xdr:rowOff>
    </xdr:to>
    <xdr:sp macro="" textlink="">
      <xdr:nvSpPr>
        <xdr:cNvPr id="2" name="Retângulo: Cantos Arredondados 1">
          <a:extLst>
            <a:ext uri="{FF2B5EF4-FFF2-40B4-BE49-F238E27FC236}">
              <a16:creationId xmlns:a16="http://schemas.microsoft.com/office/drawing/2014/main" id="{B879FC41-7C1E-4D22-B2AC-D5F1B00DAC90}"/>
            </a:ext>
          </a:extLst>
        </xdr:cNvPr>
        <xdr:cNvSpPr/>
      </xdr:nvSpPr>
      <xdr:spPr>
        <a:xfrm>
          <a:off x="11863388" y="66675"/>
          <a:ext cx="4345781" cy="2076450"/>
        </a:xfrm>
        <a:prstGeom prst="round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600">
              <a:solidFill>
                <a:srgbClr val="C00000"/>
              </a:solidFill>
            </a:rPr>
            <a:t>Senhores licitantes,</a:t>
          </a:r>
        </a:p>
        <a:p>
          <a:pPr algn="l"/>
          <a:endParaRPr lang="pt-BR" sz="1600">
            <a:solidFill>
              <a:srgbClr val="C00000"/>
            </a:solidFill>
          </a:endParaRPr>
        </a:p>
        <a:p>
          <a:pPr algn="l"/>
          <a:r>
            <a:rPr lang="pt-BR" sz="1600">
              <a:solidFill>
                <a:srgbClr val="C00000"/>
              </a:solidFill>
            </a:rPr>
            <a:t>Como</a:t>
          </a:r>
          <a:r>
            <a:rPr lang="pt-BR" sz="1600" baseline="0">
              <a:solidFill>
                <a:srgbClr val="C00000"/>
              </a:solidFill>
            </a:rPr>
            <a:t> forma de direcionar e facilitar o preenchimento desta planilha, informamos que </a:t>
          </a:r>
          <a:r>
            <a:rPr lang="pt-BR" sz="1600" b="1" baseline="0">
              <a:solidFill>
                <a:srgbClr val="C00000"/>
              </a:solidFill>
            </a:rPr>
            <a:t>as células identificadas na cor CINZA (ou que mudarem para essa cor) são aquelas que os senhores devem prestar as informações</a:t>
          </a:r>
          <a:r>
            <a:rPr lang="pt-BR" sz="1600" baseline="0">
              <a:solidFill>
                <a:srgbClr val="C00000"/>
              </a:solidFill>
            </a:rPr>
            <a:t>.</a:t>
          </a:r>
          <a:endParaRPr lang="pt-BR" sz="1600">
            <a:solidFill>
              <a:srgbClr val="C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385758</xdr:colOff>
      <xdr:row>1</xdr:row>
      <xdr:rowOff>19050</xdr:rowOff>
    </xdr:from>
    <xdr:to>
      <xdr:col>6</xdr:col>
      <xdr:colOff>933449</xdr:colOff>
      <xdr:row>2</xdr:row>
      <xdr:rowOff>161925</xdr:rowOff>
    </xdr:to>
    <xdr:sp macro="" textlink="">
      <xdr:nvSpPr>
        <xdr:cNvPr id="2" name="Balão de Fala: Retângulo com Cantos Arredondados 1">
          <a:extLst>
            <a:ext uri="{FF2B5EF4-FFF2-40B4-BE49-F238E27FC236}">
              <a16:creationId xmlns:a16="http://schemas.microsoft.com/office/drawing/2014/main" id="{CBC61CC4-3829-62E6-48E6-09B4D3B890B0}"/>
            </a:ext>
          </a:extLst>
        </xdr:cNvPr>
        <xdr:cNvSpPr/>
      </xdr:nvSpPr>
      <xdr:spPr>
        <a:xfrm rot="5400000">
          <a:off x="6203154" y="-759621"/>
          <a:ext cx="857250" cy="2795591"/>
        </a:xfrm>
        <a:prstGeom prst="wedgeRoundRectCallout">
          <a:avLst/>
        </a:prstGeom>
        <a:solidFill>
          <a:sysClr val="window" lastClr="FFFFFF"/>
        </a:solidFill>
        <a:ln>
          <a:solidFill>
            <a:schemeClr val="accent5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pt-BR" sz="1200">
              <a:solidFill>
                <a:srgbClr val="FF0000"/>
              </a:solidFill>
            </a:rPr>
            <a:t>A informação dos dias úteis</a:t>
          </a:r>
          <a:r>
            <a:rPr lang="pt-BR" sz="1200" baseline="0">
              <a:solidFill>
                <a:srgbClr val="FF0000"/>
              </a:solidFill>
            </a:rPr>
            <a:t> do mês é essencial para o correto cálculo das glosas</a:t>
          </a:r>
          <a:endParaRPr lang="pt-BR" sz="12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77B82-DC0E-4250-AFC3-C88FAC091048}">
  <dimension ref="B2:K91"/>
  <sheetViews>
    <sheetView showGridLines="0" tabSelected="1" zoomScaleNormal="100" workbookViewId="0">
      <selection activeCell="C19" sqref="C19"/>
    </sheetView>
  </sheetViews>
  <sheetFormatPr defaultRowHeight="15"/>
  <cols>
    <col min="1" max="1" width="4.28515625" style="60" customWidth="1"/>
    <col min="2" max="2" width="32.42578125" style="61" customWidth="1"/>
    <col min="3" max="6" width="23.7109375" style="63" customWidth="1"/>
    <col min="7" max="9" width="23.7109375" style="60" customWidth="1"/>
    <col min="10" max="10" width="11.7109375" style="60" customWidth="1"/>
    <col min="11" max="11" width="13" style="60" customWidth="1"/>
    <col min="12" max="16384" width="9.140625" style="60"/>
  </cols>
  <sheetData>
    <row r="2" spans="2:11" ht="15.75">
      <c r="B2" s="226" t="s">
        <v>312</v>
      </c>
    </row>
    <row r="3" spans="2:11" ht="15.75">
      <c r="B3" s="226" t="s">
        <v>269</v>
      </c>
    </row>
    <row r="4" spans="2:11">
      <c r="K4" s="85"/>
    </row>
    <row r="5" spans="2:11" ht="40.5" customHeight="1" thickBot="1">
      <c r="C5" s="267" t="s">
        <v>301</v>
      </c>
      <c r="D5" s="267"/>
      <c r="E5" s="267"/>
      <c r="F5" s="267"/>
    </row>
    <row r="6" spans="2:11" ht="75.75" thickBot="1">
      <c r="C6" s="59" t="s">
        <v>338</v>
      </c>
      <c r="D6" s="59" t="s">
        <v>339</v>
      </c>
      <c r="E6" s="59" t="s">
        <v>128</v>
      </c>
      <c r="F6" s="59" t="s">
        <v>337</v>
      </c>
    </row>
    <row r="7" spans="2:11" ht="30.75" thickBot="1">
      <c r="B7" s="62" t="s">
        <v>118</v>
      </c>
      <c r="C7" s="212"/>
      <c r="D7" s="212"/>
      <c r="E7" s="212"/>
      <c r="F7" s="212"/>
    </row>
    <row r="8" spans="2:11" ht="15.75" thickBot="1">
      <c r="B8" s="62" t="s">
        <v>119</v>
      </c>
      <c r="C8" s="211"/>
      <c r="D8" s="211"/>
      <c r="E8" s="211"/>
      <c r="F8" s="211"/>
    </row>
    <row r="9" spans="2:11" ht="15.75" thickBot="1">
      <c r="B9" s="62" t="s">
        <v>120</v>
      </c>
      <c r="C9" s="213"/>
      <c r="D9" s="213"/>
      <c r="E9" s="213"/>
      <c r="F9" s="213"/>
    </row>
    <row r="10" spans="2:11" ht="15.75" thickBot="1">
      <c r="B10" s="62" t="s">
        <v>177</v>
      </c>
      <c r="C10" s="210"/>
      <c r="D10" s="210"/>
      <c r="E10" s="210"/>
      <c r="F10" s="210"/>
    </row>
    <row r="11" spans="2:11" ht="15.75" thickBot="1">
      <c r="B11" s="62" t="s">
        <v>121</v>
      </c>
      <c r="C11" s="208">
        <v>40</v>
      </c>
      <c r="D11" s="208" t="s">
        <v>162</v>
      </c>
      <c r="E11" s="208">
        <v>40</v>
      </c>
      <c r="F11" s="208">
        <v>40</v>
      </c>
    </row>
    <row r="12" spans="2:11" ht="30.75" thickBot="1">
      <c r="B12" s="62" t="s">
        <v>122</v>
      </c>
      <c r="C12" s="206">
        <f>C10</f>
        <v>0</v>
      </c>
      <c r="D12" s="206">
        <f>D10</f>
        <v>0</v>
      </c>
      <c r="E12" s="206">
        <f>E10</f>
        <v>0</v>
      </c>
      <c r="F12" s="206">
        <f>F10</f>
        <v>0</v>
      </c>
    </row>
    <row r="13" spans="2:11" ht="15.75" thickBot="1">
      <c r="B13" s="62" t="s">
        <v>123</v>
      </c>
      <c r="C13" s="210"/>
      <c r="D13" s="210"/>
      <c r="E13" s="210"/>
      <c r="F13" s="210"/>
    </row>
    <row r="14" spans="2:11" ht="15.75" thickBot="1">
      <c r="B14" s="62" t="s">
        <v>175</v>
      </c>
      <c r="C14" s="210"/>
      <c r="D14" s="210"/>
      <c r="E14" s="210"/>
      <c r="F14" s="210"/>
    </row>
    <row r="15" spans="2:11" ht="15.75" thickBot="1">
      <c r="B15" s="62" t="s">
        <v>138</v>
      </c>
      <c r="C15" s="210"/>
      <c r="D15" s="210"/>
      <c r="E15" s="210"/>
      <c r="F15" s="210"/>
    </row>
    <row r="16" spans="2:11" ht="15.75" thickBot="1">
      <c r="B16" s="62" t="s">
        <v>343</v>
      </c>
      <c r="C16" s="210"/>
      <c r="D16" s="210"/>
      <c r="E16" s="210"/>
      <c r="F16" s="210"/>
    </row>
    <row r="17" spans="2:8" ht="30.75" thickBot="1">
      <c r="B17" s="62" t="s">
        <v>124</v>
      </c>
      <c r="C17" s="210"/>
      <c r="D17" s="210"/>
      <c r="E17" s="210"/>
      <c r="F17" s="210"/>
    </row>
    <row r="18" spans="2:8" ht="15.75" thickBot="1">
      <c r="B18" s="62" t="s">
        <v>125</v>
      </c>
      <c r="C18" s="210"/>
      <c r="D18" s="210"/>
      <c r="E18" s="210"/>
      <c r="F18" s="210"/>
    </row>
    <row r="19" spans="2:8" ht="30.75" thickBot="1">
      <c r="B19" s="62" t="s">
        <v>163</v>
      </c>
      <c r="C19" s="210"/>
      <c r="D19" s="210"/>
      <c r="E19" s="210"/>
      <c r="F19" s="210"/>
    </row>
    <row r="20" spans="2:8" ht="15.75" thickBot="1">
      <c r="B20" s="62" t="s">
        <v>126</v>
      </c>
      <c r="C20" s="210"/>
      <c r="D20" s="210"/>
      <c r="E20" s="210"/>
      <c r="F20" s="210"/>
    </row>
    <row r="21" spans="2:8" ht="15.75" thickBot="1">
      <c r="B21" s="62" t="s">
        <v>234</v>
      </c>
      <c r="C21" s="211"/>
      <c r="D21" s="211"/>
      <c r="E21" s="211"/>
      <c r="F21" s="211"/>
    </row>
    <row r="22" spans="2:8" ht="45" customHeight="1"/>
    <row r="23" spans="2:8" ht="15.75" customHeight="1">
      <c r="C23" s="271" t="s">
        <v>218</v>
      </c>
      <c r="D23" s="271"/>
      <c r="E23" s="271"/>
      <c r="F23" s="271"/>
      <c r="G23" s="271"/>
      <c r="H23" s="271"/>
    </row>
    <row r="24" spans="2:8" ht="15.75" customHeight="1" thickBot="1">
      <c r="C24" s="58" t="s">
        <v>130</v>
      </c>
      <c r="D24" s="58" t="s">
        <v>131</v>
      </c>
      <c r="E24" s="58" t="s">
        <v>132</v>
      </c>
      <c r="F24" s="58" t="s">
        <v>133</v>
      </c>
      <c r="G24" s="58" t="s">
        <v>220</v>
      </c>
      <c r="H24" s="58" t="s">
        <v>214</v>
      </c>
    </row>
    <row r="25" spans="2:8" ht="30.75" thickBot="1">
      <c r="B25" s="62" t="s">
        <v>302</v>
      </c>
      <c r="C25" s="175">
        <v>7</v>
      </c>
      <c r="D25" s="175">
        <v>6</v>
      </c>
      <c r="E25" s="175">
        <v>7</v>
      </c>
      <c r="F25" s="175">
        <v>0</v>
      </c>
      <c r="G25" s="176">
        <f>SUM(C25:F25)</f>
        <v>20</v>
      </c>
      <c r="H25" s="176">
        <v>5380</v>
      </c>
    </row>
    <row r="26" spans="2:8" ht="30.75" thickBot="1">
      <c r="B26" s="62" t="s">
        <v>303</v>
      </c>
      <c r="C26" s="175"/>
      <c r="D26" s="175">
        <v>9</v>
      </c>
      <c r="E26" s="175"/>
      <c r="F26" s="175">
        <v>1</v>
      </c>
      <c r="G26" s="176">
        <f t="shared" ref="G26:G30" si="0">SUM(C26:F26)</f>
        <v>10</v>
      </c>
      <c r="H26" s="176">
        <v>5380</v>
      </c>
    </row>
    <row r="27" spans="2:8" ht="45.75" thickBot="1">
      <c r="B27" s="62" t="s">
        <v>304</v>
      </c>
      <c r="C27" s="175"/>
      <c r="D27" s="175">
        <f>6*2</f>
        <v>12</v>
      </c>
      <c r="E27" s="175"/>
      <c r="F27" s="175">
        <v>0</v>
      </c>
      <c r="G27" s="176">
        <f t="shared" si="0"/>
        <v>12</v>
      </c>
      <c r="H27" s="176">
        <v>5380</v>
      </c>
    </row>
    <row r="28" spans="2:8" ht="45.75" thickBot="1">
      <c r="B28" s="62" t="s">
        <v>305</v>
      </c>
      <c r="C28" s="175"/>
      <c r="D28" s="175">
        <f>4*2</f>
        <v>8</v>
      </c>
      <c r="E28" s="175"/>
      <c r="F28" s="175">
        <v>0</v>
      </c>
      <c r="G28" s="176">
        <f t="shared" si="0"/>
        <v>8</v>
      </c>
      <c r="H28" s="176">
        <v>5380</v>
      </c>
    </row>
    <row r="29" spans="2:8" ht="45.75" thickBot="1">
      <c r="B29" s="179" t="s">
        <v>306</v>
      </c>
      <c r="C29" s="180"/>
      <c r="D29" s="180">
        <f>4*2</f>
        <v>8</v>
      </c>
      <c r="E29" s="180"/>
      <c r="F29" s="180">
        <v>0</v>
      </c>
      <c r="G29" s="181">
        <f t="shared" si="0"/>
        <v>8</v>
      </c>
      <c r="H29" s="176">
        <v>5380</v>
      </c>
    </row>
    <row r="30" spans="2:8" ht="45.75" thickBot="1">
      <c r="B30" s="179" t="s">
        <v>307</v>
      </c>
      <c r="C30" s="180"/>
      <c r="D30" s="180">
        <f>2*2</f>
        <v>4</v>
      </c>
      <c r="E30" s="180"/>
      <c r="F30" s="180">
        <v>0</v>
      </c>
      <c r="G30" s="181">
        <f t="shared" si="0"/>
        <v>4</v>
      </c>
      <c r="H30" s="176">
        <v>5380</v>
      </c>
    </row>
    <row r="31" spans="2:8" ht="30.75" thickBot="1">
      <c r="B31" s="62" t="s">
        <v>250</v>
      </c>
      <c r="C31" s="175">
        <v>5</v>
      </c>
      <c r="D31" s="175">
        <f>1+14</f>
        <v>15</v>
      </c>
      <c r="E31" s="175">
        <v>5</v>
      </c>
      <c r="F31" s="175">
        <v>0</v>
      </c>
      <c r="G31" s="176">
        <f>SUM(C31:F31)</f>
        <v>25</v>
      </c>
      <c r="H31" s="176">
        <v>16578</v>
      </c>
    </row>
    <row r="32" spans="2:8" ht="15.75" customHeight="1" thickBot="1">
      <c r="B32" s="177" t="s">
        <v>219</v>
      </c>
      <c r="C32" s="178">
        <f>SUM(C25:C31)</f>
        <v>12</v>
      </c>
      <c r="D32" s="178">
        <f>SUM(D25:D31)</f>
        <v>62</v>
      </c>
      <c r="E32" s="178">
        <f>SUM(E25:E31)</f>
        <v>12</v>
      </c>
      <c r="F32" s="178">
        <f>SUM(F25:F31)</f>
        <v>1</v>
      </c>
      <c r="G32" s="178">
        <f>SUM(C32:F32)</f>
        <v>87</v>
      </c>
      <c r="H32" s="178"/>
    </row>
    <row r="33" spans="2:10" ht="45" customHeight="1"/>
    <row r="34" spans="2:10" ht="19.5" customHeight="1" thickBot="1">
      <c r="C34" s="267" t="s">
        <v>129</v>
      </c>
      <c r="D34" s="267"/>
      <c r="E34" s="267"/>
      <c r="F34" s="267"/>
    </row>
    <row r="35" spans="2:10" ht="75.75" thickBot="1">
      <c r="C35" s="59" t="s">
        <v>338</v>
      </c>
      <c r="D35" s="59" t="s">
        <v>339</v>
      </c>
      <c r="E35" s="59" t="s">
        <v>128</v>
      </c>
      <c r="F35" s="59" t="s">
        <v>337</v>
      </c>
      <c r="G35" s="221" t="s">
        <v>273</v>
      </c>
      <c r="H35" s="58" t="s">
        <v>178</v>
      </c>
      <c r="I35" s="58" t="s">
        <v>179</v>
      </c>
      <c r="J35" s="58" t="s">
        <v>180</v>
      </c>
    </row>
    <row r="36" spans="2:10" ht="15.75" thickBot="1">
      <c r="B36" s="172" t="s">
        <v>130</v>
      </c>
      <c r="C36" s="65">
        <f t="shared" ref="C36:F39" si="1">IF($J36-(C$12*6%)&lt;0,0,$J36-(C$12*6%))</f>
        <v>0</v>
      </c>
      <c r="D36" s="65">
        <f t="shared" si="1"/>
        <v>0</v>
      </c>
      <c r="E36" s="65">
        <f t="shared" si="1"/>
        <v>0</v>
      </c>
      <c r="F36" s="65">
        <f>IF($J36-(F$12*6%)&lt;0,0,$J36-(F$12*6%))</f>
        <v>0</v>
      </c>
      <c r="G36" s="209"/>
      <c r="H36" s="210"/>
      <c r="I36" s="65">
        <f>H36*2</f>
        <v>0</v>
      </c>
      <c r="J36" s="95">
        <f>I36*22</f>
        <v>0</v>
      </c>
    </row>
    <row r="37" spans="2:10" ht="15.75" thickBot="1">
      <c r="B37" s="172" t="s">
        <v>131</v>
      </c>
      <c r="C37" s="65">
        <f>IF($J37-(C$12*6%)&lt;0,0,$J37-(C$12*6%))</f>
        <v>0</v>
      </c>
      <c r="D37" s="65">
        <f t="shared" si="1"/>
        <v>0</v>
      </c>
      <c r="E37" s="65">
        <f t="shared" si="1"/>
        <v>0</v>
      </c>
      <c r="F37" s="65">
        <f t="shared" si="1"/>
        <v>0</v>
      </c>
      <c r="G37" s="209"/>
      <c r="H37" s="210"/>
      <c r="I37" s="65">
        <f t="shared" ref="I37:I39" si="2">H37*2</f>
        <v>0</v>
      </c>
      <c r="J37" s="95">
        <f t="shared" ref="J37:J39" si="3">I37*22</f>
        <v>0</v>
      </c>
    </row>
    <row r="38" spans="2:10" ht="15.75" thickBot="1">
      <c r="B38" s="172" t="s">
        <v>132</v>
      </c>
      <c r="C38" s="65">
        <f t="shared" si="1"/>
        <v>0</v>
      </c>
      <c r="D38" s="65">
        <f t="shared" si="1"/>
        <v>0</v>
      </c>
      <c r="E38" s="65">
        <f t="shared" si="1"/>
        <v>0</v>
      </c>
      <c r="F38" s="65">
        <f t="shared" si="1"/>
        <v>0</v>
      </c>
      <c r="G38" s="209"/>
      <c r="H38" s="210"/>
      <c r="I38" s="65">
        <f t="shared" si="2"/>
        <v>0</v>
      </c>
      <c r="J38" s="95">
        <f t="shared" si="3"/>
        <v>0</v>
      </c>
    </row>
    <row r="39" spans="2:10" ht="15.75" thickBot="1">
      <c r="B39" s="172" t="s">
        <v>133</v>
      </c>
      <c r="C39" s="65">
        <f t="shared" si="1"/>
        <v>0</v>
      </c>
      <c r="D39" s="65">
        <f t="shared" si="1"/>
        <v>0</v>
      </c>
      <c r="E39" s="65">
        <f t="shared" si="1"/>
        <v>0</v>
      </c>
      <c r="F39" s="65">
        <f t="shared" si="1"/>
        <v>0</v>
      </c>
      <c r="G39" s="209"/>
      <c r="H39" s="210"/>
      <c r="I39" s="65">
        <f t="shared" si="2"/>
        <v>0</v>
      </c>
      <c r="J39" s="95">
        <f t="shared" si="3"/>
        <v>0</v>
      </c>
    </row>
    <row r="40" spans="2:10" ht="45" customHeight="1"/>
    <row r="41" spans="2:10" ht="18.75" customHeight="1" thickBot="1">
      <c r="C41" s="267" t="s">
        <v>127</v>
      </c>
      <c r="D41" s="267"/>
      <c r="E41" s="267"/>
      <c r="F41" s="267"/>
      <c r="H41" s="174"/>
    </row>
    <row r="42" spans="2:10" ht="75.75" thickBot="1">
      <c r="C42" s="59" t="s">
        <v>338</v>
      </c>
      <c r="D42" s="59" t="s">
        <v>339</v>
      </c>
      <c r="E42" s="59" t="s">
        <v>128</v>
      </c>
      <c r="F42" s="59" t="s">
        <v>337</v>
      </c>
    </row>
    <row r="43" spans="2:10" ht="15.75" thickBot="1">
      <c r="C43" s="65">
        <f>C16*80%</f>
        <v>0</v>
      </c>
      <c r="D43" s="65">
        <f>D16*80%</f>
        <v>0</v>
      </c>
      <c r="E43" s="65">
        <f>E16*80%</f>
        <v>0</v>
      </c>
      <c r="F43" s="65">
        <f>F16*80%</f>
        <v>0</v>
      </c>
    </row>
    <row r="44" spans="2:10" ht="45" customHeight="1" thickBot="1"/>
    <row r="45" spans="2:10" ht="18.75" customHeight="1" thickBot="1">
      <c r="C45" s="268" t="s">
        <v>245</v>
      </c>
      <c r="D45" s="268"/>
      <c r="E45" s="268"/>
      <c r="F45" s="268"/>
    </row>
    <row r="46" spans="2:10" ht="15.75" thickBot="1">
      <c r="C46" s="58" t="s">
        <v>130</v>
      </c>
      <c r="D46" s="58" t="s">
        <v>131</v>
      </c>
      <c r="E46" s="58" t="s">
        <v>132</v>
      </c>
      <c r="F46" s="58" t="s">
        <v>133</v>
      </c>
    </row>
    <row r="47" spans="2:10" ht="15.75" thickBot="1">
      <c r="B47" s="172" t="s">
        <v>240</v>
      </c>
      <c r="C47" s="214"/>
      <c r="D47" s="214"/>
      <c r="E47" s="214"/>
      <c r="F47" s="214"/>
    </row>
    <row r="48" spans="2:10" ht="15.75" thickBot="1">
      <c r="B48" s="172" t="s">
        <v>241</v>
      </c>
      <c r="C48" s="214"/>
      <c r="D48" s="214"/>
      <c r="E48" s="214"/>
      <c r="F48" s="214"/>
    </row>
    <row r="49" spans="2:7" ht="15.75" thickBot="1">
      <c r="B49" s="172" t="s">
        <v>242</v>
      </c>
      <c r="C49" s="214"/>
      <c r="D49" s="214"/>
      <c r="E49" s="214"/>
      <c r="F49" s="214"/>
    </row>
    <row r="50" spans="2:7" ht="15.75" thickBot="1">
      <c r="B50" s="172" t="s">
        <v>243</v>
      </c>
      <c r="C50" s="214"/>
      <c r="D50" s="214"/>
      <c r="E50" s="214"/>
      <c r="F50" s="214"/>
    </row>
    <row r="51" spans="2:7" ht="45.75" thickBot="1">
      <c r="B51" s="62" t="s">
        <v>244</v>
      </c>
      <c r="C51" s="214"/>
      <c r="D51" s="214"/>
      <c r="E51" s="214"/>
      <c r="F51" s="214"/>
    </row>
    <row r="52" spans="2:7" ht="15.75" thickBot="1">
      <c r="B52" s="62" t="s">
        <v>44</v>
      </c>
      <c r="C52" s="214"/>
      <c r="D52" s="214"/>
      <c r="E52" s="214"/>
      <c r="F52" s="214"/>
    </row>
    <row r="53" spans="2:7" ht="45" customHeight="1" thickBot="1"/>
    <row r="54" spans="2:7" ht="37.5" customHeight="1" thickBot="1">
      <c r="C54" s="268" t="s">
        <v>235</v>
      </c>
      <c r="D54" s="268"/>
      <c r="E54" s="268"/>
      <c r="F54" s="268"/>
    </row>
    <row r="55" spans="2:7" ht="15.75" thickBot="1">
      <c r="C55" s="58" t="s">
        <v>130</v>
      </c>
      <c r="D55" s="58" t="s">
        <v>131</v>
      </c>
      <c r="E55" s="58" t="s">
        <v>132</v>
      </c>
      <c r="F55" s="58" t="s">
        <v>133</v>
      </c>
    </row>
    <row r="56" spans="2:7" ht="15.75" thickBot="1">
      <c r="B56" s="172" t="s">
        <v>216</v>
      </c>
      <c r="C56" s="208">
        <v>2</v>
      </c>
      <c r="D56" s="208">
        <v>4</v>
      </c>
      <c r="E56" s="208">
        <v>2</v>
      </c>
      <c r="F56" s="208">
        <v>1</v>
      </c>
      <c r="G56" s="205"/>
    </row>
    <row r="57" spans="2:7" ht="15.75" thickBot="1">
      <c r="B57" s="172" t="s">
        <v>208</v>
      </c>
      <c r="C57" s="210"/>
      <c r="D57" s="210"/>
      <c r="E57" s="210"/>
      <c r="F57" s="210"/>
    </row>
    <row r="58" spans="2:7" ht="15.75" thickBot="1">
      <c r="B58" s="172" t="s">
        <v>236</v>
      </c>
      <c r="C58" s="64">
        <v>60</v>
      </c>
      <c r="D58" s="64">
        <v>60</v>
      </c>
      <c r="E58" s="64">
        <v>60</v>
      </c>
      <c r="F58" s="64">
        <v>60</v>
      </c>
    </row>
    <row r="59" spans="2:7" ht="30.75" thickBot="1">
      <c r="B59" s="62" t="s">
        <v>335</v>
      </c>
      <c r="C59" s="65">
        <f>(C56*C57)/C58</f>
        <v>0</v>
      </c>
      <c r="D59" s="65">
        <f>(D56*D57)/D58</f>
        <v>0</v>
      </c>
      <c r="E59" s="65">
        <f t="shared" ref="E59:F59" si="4">(E56*E57)/E58</f>
        <v>0</v>
      </c>
      <c r="F59" s="65">
        <f t="shared" si="4"/>
        <v>0</v>
      </c>
    </row>
    <row r="60" spans="2:7" ht="60.75" thickBot="1">
      <c r="B60" s="62" t="s">
        <v>238</v>
      </c>
      <c r="C60" s="65">
        <f>C59*(1+0.25%)</f>
        <v>0</v>
      </c>
      <c r="D60" s="65">
        <f t="shared" ref="D60:F60" si="5">D59*(1+0.25%)</f>
        <v>0</v>
      </c>
      <c r="E60" s="65">
        <f t="shared" si="5"/>
        <v>0</v>
      </c>
      <c r="F60" s="65">
        <f t="shared" si="5"/>
        <v>0</v>
      </c>
    </row>
    <row r="61" spans="2:7" ht="30.75" thickBot="1">
      <c r="B61" s="62" t="s">
        <v>237</v>
      </c>
      <c r="C61" s="175">
        <f>C32</f>
        <v>12</v>
      </c>
      <c r="D61" s="175">
        <f>D32</f>
        <v>62</v>
      </c>
      <c r="E61" s="175">
        <f>E32</f>
        <v>12</v>
      </c>
      <c r="F61" s="175">
        <f>F32</f>
        <v>1</v>
      </c>
    </row>
    <row r="62" spans="2:7" ht="45.75" thickBot="1">
      <c r="B62" s="203" t="s">
        <v>239</v>
      </c>
      <c r="C62" s="202">
        <f>C60/C61/24</f>
        <v>0</v>
      </c>
      <c r="D62" s="202">
        <f t="shared" ref="D62:F62" si="6">D60/D61/24</f>
        <v>0</v>
      </c>
      <c r="E62" s="202">
        <f t="shared" si="6"/>
        <v>0</v>
      </c>
      <c r="F62" s="202">
        <f t="shared" si="6"/>
        <v>0</v>
      </c>
    </row>
    <row r="64" spans="2:7" ht="45" customHeight="1" thickBot="1"/>
    <row r="65" spans="2:7" ht="19.5" thickBot="1">
      <c r="C65" s="268" t="s">
        <v>134</v>
      </c>
      <c r="D65" s="268"/>
      <c r="E65" s="268"/>
      <c r="F65" s="268"/>
    </row>
    <row r="66" spans="2:7" ht="15.75" thickBot="1">
      <c r="C66" s="58" t="s">
        <v>130</v>
      </c>
      <c r="D66" s="58" t="s">
        <v>131</v>
      </c>
      <c r="E66" s="58" t="s">
        <v>132</v>
      </c>
      <c r="F66" s="58" t="s">
        <v>133</v>
      </c>
    </row>
    <row r="67" spans="2:7" ht="15.75" thickBot="1">
      <c r="B67" s="172" t="s">
        <v>135</v>
      </c>
      <c r="C67" s="214"/>
      <c r="D67" s="214"/>
      <c r="E67" s="214"/>
      <c r="F67" s="214"/>
    </row>
    <row r="68" spans="2:7" ht="15.75" thickBot="1">
      <c r="B68" s="172" t="s">
        <v>136</v>
      </c>
      <c r="C68" s="214"/>
      <c r="D68" s="214"/>
      <c r="E68" s="214"/>
      <c r="F68" s="214"/>
    </row>
    <row r="69" spans="2:7" ht="45" customHeight="1"/>
    <row r="70" spans="2:7" ht="18.75">
      <c r="C70" s="270" t="s">
        <v>137</v>
      </c>
      <c r="D70" s="270"/>
      <c r="E70" s="270"/>
      <c r="F70" s="60"/>
      <c r="G70" s="215"/>
    </row>
    <row r="71" spans="2:7" ht="15.75" thickBot="1">
      <c r="C71" s="58" t="s">
        <v>207</v>
      </c>
      <c r="D71" s="58" t="s">
        <v>208</v>
      </c>
      <c r="E71" s="58" t="s">
        <v>209</v>
      </c>
      <c r="F71" s="60"/>
    </row>
    <row r="72" spans="2:7" ht="30.75" thickBot="1">
      <c r="B72" s="62" t="s">
        <v>294</v>
      </c>
      <c r="C72" s="64">
        <v>4</v>
      </c>
      <c r="D72" s="210"/>
      <c r="E72" s="65">
        <f>C72*D72</f>
        <v>0</v>
      </c>
      <c r="G72" s="63"/>
    </row>
    <row r="73" spans="2:7" ht="60.75" thickBot="1">
      <c r="B73" s="62" t="s">
        <v>298</v>
      </c>
      <c r="C73" s="64">
        <v>6</v>
      </c>
      <c r="D73" s="210"/>
      <c r="E73" s="65">
        <f t="shared" ref="E73:E78" si="7">C73*D73</f>
        <v>0</v>
      </c>
      <c r="G73" s="207"/>
    </row>
    <row r="74" spans="2:7" ht="15.75" thickBot="1">
      <c r="B74" s="62" t="s">
        <v>295</v>
      </c>
      <c r="C74" s="64">
        <v>1</v>
      </c>
      <c r="D74" s="210"/>
      <c r="E74" s="65">
        <f t="shared" si="7"/>
        <v>0</v>
      </c>
      <c r="G74" s="207"/>
    </row>
    <row r="75" spans="2:7" ht="15.75" thickBot="1">
      <c r="B75" s="172" t="s">
        <v>248</v>
      </c>
      <c r="C75" s="64">
        <v>1</v>
      </c>
      <c r="D75" s="210"/>
      <c r="E75" s="65">
        <f t="shared" si="7"/>
        <v>0</v>
      </c>
      <c r="G75" s="63"/>
    </row>
    <row r="76" spans="2:7" ht="15.75" thickBot="1">
      <c r="B76" s="172" t="s">
        <v>249</v>
      </c>
      <c r="C76" s="64">
        <v>1</v>
      </c>
      <c r="D76" s="210"/>
      <c r="E76" s="65">
        <f t="shared" si="7"/>
        <v>0</v>
      </c>
      <c r="G76" s="63"/>
    </row>
    <row r="77" spans="2:7" ht="15.75" thickBot="1">
      <c r="B77" s="62" t="s">
        <v>293</v>
      </c>
      <c r="C77" s="64">
        <v>1</v>
      </c>
      <c r="D77" s="210"/>
      <c r="E77" s="65">
        <f t="shared" si="7"/>
        <v>0</v>
      </c>
      <c r="G77" s="63"/>
    </row>
    <row r="78" spans="2:7" ht="75.75" thickBot="1">
      <c r="B78" s="62" t="s">
        <v>297</v>
      </c>
      <c r="C78" s="64">
        <v>1</v>
      </c>
      <c r="D78" s="210"/>
      <c r="E78" s="65">
        <f t="shared" si="7"/>
        <v>0</v>
      </c>
      <c r="G78" s="63"/>
    </row>
    <row r="79" spans="2:7" ht="30.75" thickBot="1">
      <c r="B79" s="62" t="s">
        <v>296</v>
      </c>
      <c r="C79" s="64">
        <v>1</v>
      </c>
      <c r="D79" s="210"/>
      <c r="E79" s="65">
        <f>C79*D79</f>
        <v>0</v>
      </c>
      <c r="G79" s="63"/>
    </row>
    <row r="80" spans="2:7" ht="15.75" thickBot="1">
      <c r="B80" s="173" t="s">
        <v>210</v>
      </c>
      <c r="C80" s="94"/>
      <c r="D80" s="206"/>
      <c r="E80" s="95">
        <f>SUM(E72:E79)</f>
        <v>0</v>
      </c>
      <c r="G80" s="63"/>
    </row>
    <row r="81" spans="2:8" ht="15.75" thickBot="1">
      <c r="B81" s="177" t="s">
        <v>342</v>
      </c>
      <c r="C81" s="201"/>
      <c r="D81" s="201"/>
      <c r="E81" s="202">
        <f>E80/12</f>
        <v>0</v>
      </c>
      <c r="G81" s="63"/>
    </row>
    <row r="82" spans="2:8" ht="45" customHeight="1"/>
    <row r="83" spans="2:8" ht="18.75">
      <c r="C83" s="269" t="s">
        <v>280</v>
      </c>
      <c r="D83" s="269"/>
      <c r="E83" s="269"/>
      <c r="F83" s="269"/>
      <c r="G83" s="229"/>
      <c r="H83" s="229"/>
    </row>
    <row r="84" spans="2:8" ht="15.75" thickBot="1">
      <c r="C84" s="58" t="s">
        <v>130</v>
      </c>
      <c r="D84" s="58" t="s">
        <v>131</v>
      </c>
      <c r="E84" s="58" t="s">
        <v>132</v>
      </c>
      <c r="F84" s="228" t="s">
        <v>133</v>
      </c>
      <c r="G84" s="230"/>
      <c r="H84" s="230"/>
    </row>
    <row r="85" spans="2:8" ht="30.75" thickBot="1">
      <c r="B85" s="62" t="s">
        <v>302</v>
      </c>
      <c r="C85" s="245">
        <v>45871</v>
      </c>
      <c r="D85" s="245">
        <v>46059</v>
      </c>
      <c r="E85" s="245">
        <v>46059</v>
      </c>
      <c r="F85" s="245"/>
      <c r="G85" s="231"/>
      <c r="H85" s="231"/>
    </row>
    <row r="86" spans="2:8" ht="30.75" thickBot="1">
      <c r="B86" s="62" t="s">
        <v>303</v>
      </c>
      <c r="C86" s="175"/>
      <c r="D86" s="245">
        <v>46059</v>
      </c>
      <c r="E86" s="175"/>
      <c r="F86" s="247" t="s">
        <v>282</v>
      </c>
      <c r="G86" s="248"/>
      <c r="H86" s="231"/>
    </row>
    <row r="87" spans="2:8" ht="45.75" thickBot="1">
      <c r="B87" s="62" t="s">
        <v>304</v>
      </c>
      <c r="C87" s="245"/>
      <c r="D87" s="245">
        <v>45871</v>
      </c>
      <c r="E87" s="245"/>
      <c r="F87" s="245"/>
      <c r="G87" s="231"/>
      <c r="H87" s="231"/>
    </row>
    <row r="88" spans="2:8" ht="45.75" thickBot="1">
      <c r="B88" s="62" t="s">
        <v>305</v>
      </c>
      <c r="C88" s="245"/>
      <c r="D88" s="245">
        <v>45871</v>
      </c>
      <c r="E88" s="245"/>
      <c r="F88" s="245"/>
      <c r="G88" s="231"/>
      <c r="H88" s="231"/>
    </row>
    <row r="89" spans="2:8" ht="45.75" thickBot="1">
      <c r="B89" s="179" t="s">
        <v>306</v>
      </c>
      <c r="C89" s="246"/>
      <c r="D89" s="250" t="s">
        <v>281</v>
      </c>
      <c r="E89" s="246"/>
      <c r="F89" s="246"/>
      <c r="G89" s="232"/>
      <c r="H89" s="232"/>
    </row>
    <row r="90" spans="2:8" ht="45.75" thickBot="1">
      <c r="B90" s="179" t="s">
        <v>307</v>
      </c>
      <c r="C90" s="246"/>
      <c r="D90" s="250" t="s">
        <v>281</v>
      </c>
      <c r="E90" s="246"/>
      <c r="F90" s="246"/>
      <c r="G90" s="232"/>
      <c r="H90" s="232"/>
    </row>
    <row r="91" spans="2:8" ht="30.75" thickBot="1">
      <c r="B91" s="62" t="s">
        <v>250</v>
      </c>
      <c r="C91" s="245">
        <v>45871</v>
      </c>
      <c r="D91" s="245">
        <v>45850</v>
      </c>
      <c r="E91" s="249">
        <v>45951</v>
      </c>
      <c r="F91" s="245"/>
      <c r="G91" s="232"/>
      <c r="H91" s="232"/>
    </row>
  </sheetData>
  <mergeCells count="9">
    <mergeCell ref="C5:F5"/>
    <mergeCell ref="C45:F45"/>
    <mergeCell ref="C83:F83"/>
    <mergeCell ref="C70:E70"/>
    <mergeCell ref="C41:F41"/>
    <mergeCell ref="C34:F34"/>
    <mergeCell ref="C23:H23"/>
    <mergeCell ref="C54:F54"/>
    <mergeCell ref="C65:F65"/>
  </mergeCells>
  <conditionalFormatting sqref="C86">
    <cfRule type="cellIs" dxfId="11" priority="6" operator="greaterThan">
      <formula>0</formula>
    </cfRule>
  </conditionalFormatting>
  <conditionalFormatting sqref="C85:E85 D86">
    <cfRule type="expression" dxfId="10" priority="7">
      <formula>C24&gt;0</formula>
    </cfRule>
  </conditionalFormatting>
  <conditionalFormatting sqref="C25:F31">
    <cfRule type="cellIs" dxfId="9" priority="10" operator="greaterThan">
      <formula>0</formula>
    </cfRule>
  </conditionalFormatting>
  <conditionalFormatting sqref="C87:F91">
    <cfRule type="expression" dxfId="8" priority="17">
      <formula>C27&gt;0</formula>
    </cfRule>
  </conditionalFormatting>
  <conditionalFormatting sqref="E86">
    <cfRule type="cellIs" dxfId="7" priority="5" operator="greaterThan">
      <formula>0</formula>
    </cfRule>
  </conditionalFormatting>
  <conditionalFormatting sqref="F85">
    <cfRule type="expression" dxfId="6" priority="4">
      <formula>F25&gt;0</formula>
    </cfRule>
  </conditionalFormatting>
  <conditionalFormatting sqref="F86">
    <cfRule type="expression" dxfId="5" priority="1">
      <formula>F25&gt;0</formula>
    </cfRule>
  </conditionalFormatting>
  <pageMargins left="0.511811024" right="0.511811024" top="0.78740157499999996" bottom="0.78740157499999996" header="0.31496062000000002" footer="0.31496062000000002"/>
  <pageSetup paperSize="9" scale="6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EAF14-63D1-4CFD-8166-C5248A6D9178}">
  <dimension ref="B1:EL187"/>
  <sheetViews>
    <sheetView zoomScaleNormal="100" workbookViewId="0">
      <pane xSplit="4" ySplit="23" topLeftCell="E24" activePane="bottomRight" state="frozen"/>
      <selection pane="topRight" activeCell="E1" sqref="E1"/>
      <selection pane="bottomLeft" activeCell="A24" sqref="A24"/>
      <selection pane="bottomRight" activeCell="I30" sqref="I30"/>
    </sheetView>
  </sheetViews>
  <sheetFormatPr defaultColWidth="8.7109375" defaultRowHeight="15.75"/>
  <cols>
    <col min="1" max="1" width="3.85546875" style="1" customWidth="1"/>
    <col min="2" max="2" width="9.140625" style="1" bestFit="1" customWidth="1"/>
    <col min="3" max="3" width="80" style="1" customWidth="1"/>
    <col min="4" max="4" width="5.7109375" style="1" customWidth="1"/>
    <col min="5" max="5" width="10.7109375" style="1" customWidth="1"/>
    <col min="6" max="6" width="14.85546875" style="41" customWidth="1"/>
    <col min="7" max="8" width="5.7109375" style="41" customWidth="1"/>
    <col min="9" max="9" width="10.7109375" style="1" customWidth="1"/>
    <col min="10" max="10" width="14.85546875" style="41" customWidth="1"/>
    <col min="11" max="11" width="5.7109375" style="41" customWidth="1"/>
    <col min="12" max="12" width="10.7109375" style="1" customWidth="1"/>
    <col min="13" max="13" width="14.85546875" style="41" customWidth="1"/>
    <col min="14" max="14" width="5.7109375" style="41" customWidth="1"/>
    <col min="15" max="15" width="10.7109375" style="1" customWidth="1"/>
    <col min="16" max="16" width="14.85546875" style="41" customWidth="1"/>
    <col min="17" max="17" width="5.7109375" style="41" customWidth="1"/>
    <col min="18" max="18" width="10.7109375" style="1" customWidth="1"/>
    <col min="19" max="19" width="14.85546875" style="41" customWidth="1"/>
    <col min="20" max="20" width="5.7109375" style="41" customWidth="1"/>
    <col min="21" max="21" width="10.7109375" style="1" customWidth="1"/>
    <col min="22" max="22" width="14.85546875" style="41" customWidth="1"/>
    <col min="23" max="23" width="5.7109375" style="41" customWidth="1"/>
    <col min="24" max="24" width="10.7109375" style="1" customWidth="1"/>
    <col min="25" max="25" width="14.85546875" style="41" customWidth="1"/>
    <col min="26" max="27" width="5.7109375" style="41" customWidth="1"/>
    <col min="28" max="28" width="10.7109375" style="1" customWidth="1"/>
    <col min="29" max="29" width="14.85546875" style="41" customWidth="1"/>
    <col min="30" max="31" width="5.7109375" style="41" customWidth="1"/>
    <col min="32" max="32" width="10.7109375" style="1" customWidth="1"/>
    <col min="33" max="33" width="14.85546875" style="41" customWidth="1"/>
    <col min="34" max="141" width="5.7109375" style="41" customWidth="1"/>
    <col min="142" max="142" width="8.7109375" style="1"/>
    <col min="143" max="143" width="5.7109375" style="1" customWidth="1"/>
    <col min="144" max="144" width="8.7109375" style="1"/>
    <col min="145" max="145" width="5.7109375" style="1" customWidth="1"/>
    <col min="146" max="16384" width="8.7109375" style="1"/>
  </cols>
  <sheetData>
    <row r="1" spans="2:141" ht="13.5" customHeight="1"/>
    <row r="2" spans="2:141" s="79" customFormat="1">
      <c r="B2" s="275" t="s">
        <v>0</v>
      </c>
      <c r="C2" s="275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  <c r="CD2" s="91"/>
      <c r="CE2" s="91"/>
      <c r="CF2" s="91"/>
      <c r="CG2" s="91"/>
      <c r="CH2" s="91"/>
      <c r="CI2" s="91"/>
      <c r="CJ2" s="91"/>
      <c r="CK2" s="91"/>
      <c r="CL2" s="91"/>
      <c r="CM2" s="91"/>
      <c r="CN2" s="91"/>
      <c r="CO2" s="91"/>
      <c r="CP2" s="91"/>
      <c r="CQ2" s="91"/>
      <c r="CR2" s="91"/>
      <c r="CS2" s="91"/>
      <c r="CT2" s="91"/>
      <c r="CU2" s="91"/>
      <c r="CV2" s="91"/>
      <c r="CW2" s="91"/>
      <c r="CX2" s="91"/>
      <c r="CY2" s="91"/>
      <c r="CZ2" s="91"/>
      <c r="DA2" s="91"/>
      <c r="DB2" s="91"/>
      <c r="DC2" s="91"/>
      <c r="DD2" s="91"/>
      <c r="DE2" s="91"/>
      <c r="DF2" s="91"/>
      <c r="DG2" s="91"/>
      <c r="DH2" s="91"/>
      <c r="DI2" s="91"/>
      <c r="DJ2" s="91"/>
      <c r="DK2" s="91"/>
      <c r="DL2" s="91"/>
      <c r="DM2" s="91"/>
      <c r="DN2" s="91"/>
      <c r="DO2" s="91"/>
      <c r="DP2" s="91"/>
      <c r="DQ2" s="91"/>
      <c r="DR2" s="91"/>
      <c r="DS2" s="91"/>
      <c r="DT2" s="91"/>
      <c r="DU2" s="91"/>
      <c r="DV2" s="91"/>
      <c r="DW2" s="91"/>
      <c r="DX2" s="91"/>
      <c r="DY2" s="91"/>
      <c r="DZ2" s="91"/>
      <c r="EA2" s="91"/>
      <c r="EB2" s="91"/>
      <c r="EC2" s="91"/>
      <c r="ED2" s="91"/>
      <c r="EE2" s="91"/>
      <c r="EF2" s="91"/>
      <c r="EG2" s="91"/>
      <c r="EH2" s="91"/>
      <c r="EI2" s="91"/>
      <c r="EJ2" s="91"/>
      <c r="EK2" s="91"/>
    </row>
    <row r="3" spans="2:141" s="79" customFormat="1">
      <c r="B3" s="275" t="s">
        <v>1</v>
      </c>
      <c r="C3" s="275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</row>
    <row r="4" spans="2:14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</row>
    <row r="5" spans="2:141">
      <c r="B5" s="227" t="str">
        <f>'1-Dados Básicos'!$B$2</f>
        <v>Pregão Eletrônico nº XX/2025-DPF/FIG/PR (UG 200366)</v>
      </c>
      <c r="C5" s="227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</row>
    <row r="6" spans="2:141">
      <c r="B6" s="227" t="str">
        <f>'1-Dados Básicos'!$B$3</f>
        <v>Processo Administrativo nº 08389.007062/2024-22</v>
      </c>
      <c r="C6" s="227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</row>
    <row r="7" spans="2:141" ht="15.75" hidden="1" customHeight="1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</row>
    <row r="8" spans="2:141" ht="15.75" hidden="1" customHeight="1">
      <c r="B8" s="23" t="s">
        <v>2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6"/>
      <c r="DU8" s="66"/>
      <c r="DV8" s="66"/>
      <c r="DW8" s="66"/>
      <c r="DX8" s="66"/>
      <c r="DY8" s="66"/>
      <c r="DZ8" s="66"/>
      <c r="EA8" s="66"/>
      <c r="EB8" s="66"/>
      <c r="EC8" s="66"/>
      <c r="ED8" s="66"/>
      <c r="EE8" s="66"/>
      <c r="EF8" s="66"/>
      <c r="EG8" s="66"/>
      <c r="EH8" s="66"/>
      <c r="EI8" s="66"/>
      <c r="EJ8" s="66"/>
      <c r="EK8" s="66"/>
    </row>
    <row r="9" spans="2:141" ht="15.75" hidden="1" customHeight="1">
      <c r="B9" s="76" t="s">
        <v>3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</row>
    <row r="10" spans="2:141" ht="16.5" thickBot="1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</row>
    <row r="11" spans="2:141" s="79" customFormat="1" ht="16.5" thickBot="1">
      <c r="B11" s="276" t="s">
        <v>4</v>
      </c>
      <c r="C11" s="276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  <c r="BM11" s="91"/>
      <c r="BN11" s="91"/>
      <c r="BO11" s="91"/>
      <c r="BP11" s="91"/>
      <c r="BQ11" s="91"/>
      <c r="BR11" s="91"/>
      <c r="BS11" s="91"/>
      <c r="BT11" s="91"/>
      <c r="BU11" s="91"/>
      <c r="BV11" s="91"/>
      <c r="BW11" s="91"/>
      <c r="BX11" s="91"/>
      <c r="BY11" s="91"/>
      <c r="BZ11" s="91"/>
      <c r="CA11" s="91"/>
      <c r="CB11" s="91"/>
      <c r="CC11" s="91"/>
      <c r="CD11" s="91"/>
      <c r="CE11" s="91"/>
      <c r="CF11" s="91"/>
      <c r="CG11" s="91"/>
      <c r="CH11" s="91"/>
      <c r="CI11" s="91"/>
      <c r="CJ11" s="91"/>
      <c r="CK11" s="91"/>
      <c r="CL11" s="91"/>
      <c r="CM11" s="91"/>
      <c r="CN11" s="91"/>
      <c r="CO11" s="91"/>
      <c r="CP11" s="91"/>
      <c r="CQ11" s="91"/>
      <c r="CR11" s="91"/>
      <c r="CS11" s="91"/>
      <c r="CT11" s="91"/>
      <c r="CU11" s="9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</row>
    <row r="12" spans="2:141" ht="16.5" thickBot="1">
      <c r="B12" s="98">
        <v>1</v>
      </c>
      <c r="C12" s="99" t="s">
        <v>5</v>
      </c>
      <c r="D12" s="5"/>
      <c r="E12" s="272" t="s">
        <v>117</v>
      </c>
      <c r="F12" s="272"/>
      <c r="G12" s="2"/>
      <c r="H12" s="2"/>
      <c r="I12" s="272" t="s">
        <v>117</v>
      </c>
      <c r="J12" s="272"/>
      <c r="K12" s="2"/>
      <c r="L12" s="272" t="s">
        <v>117</v>
      </c>
      <c r="M12" s="272"/>
      <c r="N12" s="2"/>
      <c r="O12" s="272" t="s">
        <v>117</v>
      </c>
      <c r="P12" s="272"/>
      <c r="Q12" s="2"/>
      <c r="R12" s="272" t="s">
        <v>117</v>
      </c>
      <c r="S12" s="272"/>
      <c r="T12" s="2"/>
      <c r="U12" s="272" t="s">
        <v>117</v>
      </c>
      <c r="V12" s="272"/>
      <c r="W12" s="2"/>
      <c r="X12" s="272" t="s">
        <v>117</v>
      </c>
      <c r="Y12" s="272"/>
      <c r="Z12" s="2"/>
      <c r="AA12" s="2"/>
      <c r="AB12" s="272" t="s">
        <v>117</v>
      </c>
      <c r="AC12" s="272"/>
      <c r="AD12" s="2"/>
      <c r="AE12" s="2"/>
      <c r="AF12" s="272" t="s">
        <v>117</v>
      </c>
      <c r="AG12" s="27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</row>
    <row r="13" spans="2:141" ht="16.5" thickBot="1">
      <c r="B13" s="98">
        <v>2</v>
      </c>
      <c r="C13" s="99" t="s">
        <v>6</v>
      </c>
      <c r="D13" s="5"/>
      <c r="E13" s="273">
        <f>'1-Dados Básicos'!$C$21</f>
        <v>0</v>
      </c>
      <c r="F13" s="273"/>
      <c r="G13" s="42"/>
      <c r="H13" s="42"/>
      <c r="I13" s="273">
        <f>'1-Dados Básicos'!$C$21</f>
        <v>0</v>
      </c>
      <c r="J13" s="273"/>
      <c r="K13" s="42"/>
      <c r="L13" s="273">
        <f>'1-Dados Básicos'!$C$21</f>
        <v>0</v>
      </c>
      <c r="M13" s="273"/>
      <c r="N13" s="42"/>
      <c r="O13" s="273">
        <f>'1-Dados Básicos'!$D$21</f>
        <v>0</v>
      </c>
      <c r="P13" s="273"/>
      <c r="Q13" s="42"/>
      <c r="R13" s="273">
        <f>'1-Dados Básicos'!$D$21</f>
        <v>0</v>
      </c>
      <c r="S13" s="273"/>
      <c r="T13" s="42"/>
      <c r="U13" s="273">
        <f>'1-Dados Básicos'!$D$21</f>
        <v>0</v>
      </c>
      <c r="V13" s="273"/>
      <c r="W13" s="42"/>
      <c r="X13" s="273">
        <f>'1-Dados Básicos'!$D$21</f>
        <v>0</v>
      </c>
      <c r="Y13" s="273"/>
      <c r="Z13" s="42"/>
      <c r="AA13" s="42"/>
      <c r="AB13" s="273">
        <f>'1-Dados Básicos'!$F$21</f>
        <v>0</v>
      </c>
      <c r="AC13" s="273"/>
      <c r="AD13" s="42"/>
      <c r="AE13" s="42"/>
      <c r="AF13" s="273">
        <f>'1-Dados Básicos'!$C$21</f>
        <v>0</v>
      </c>
      <c r="AG13" s="273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</row>
    <row r="14" spans="2:141" ht="16.5" thickBot="1">
      <c r="B14" s="98">
        <v>3</v>
      </c>
      <c r="C14" s="100" t="s">
        <v>7</v>
      </c>
      <c r="D14" s="6"/>
      <c r="E14" s="274">
        <f>'1-Dados Básicos'!$C$10</f>
        <v>0</v>
      </c>
      <c r="F14" s="274"/>
      <c r="G14" s="43"/>
      <c r="H14" s="43"/>
      <c r="I14" s="274">
        <f>'1-Dados Básicos'!$C$10</f>
        <v>0</v>
      </c>
      <c r="J14" s="274"/>
      <c r="K14" s="43"/>
      <c r="L14" s="274">
        <f>'1-Dados Básicos'!$C$10</f>
        <v>0</v>
      </c>
      <c r="M14" s="274"/>
      <c r="N14" s="43"/>
      <c r="O14" s="274">
        <f>'1-Dados Básicos'!$D$10</f>
        <v>0</v>
      </c>
      <c r="P14" s="274"/>
      <c r="Q14" s="43"/>
      <c r="R14" s="274">
        <f>'1-Dados Básicos'!$D$10</f>
        <v>0</v>
      </c>
      <c r="S14" s="274"/>
      <c r="T14" s="43"/>
      <c r="U14" s="274">
        <f>'1-Dados Básicos'!$D$10</f>
        <v>0</v>
      </c>
      <c r="V14" s="274"/>
      <c r="W14" s="43"/>
      <c r="X14" s="274">
        <f>'1-Dados Básicos'!$D$10</f>
        <v>0</v>
      </c>
      <c r="Y14" s="274"/>
      <c r="Z14" s="43"/>
      <c r="AA14" s="43"/>
      <c r="AB14" s="274">
        <f>'1-Dados Básicos'!$F$10</f>
        <v>0</v>
      </c>
      <c r="AC14" s="274"/>
      <c r="AD14" s="43"/>
      <c r="AE14" s="43"/>
      <c r="AF14" s="274">
        <f>'1-Dados Básicos'!$C$10</f>
        <v>0</v>
      </c>
      <c r="AG14" s="274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</row>
    <row r="15" spans="2:141" ht="48" customHeight="1" thickBot="1">
      <c r="B15" s="98">
        <v>4</v>
      </c>
      <c r="C15" s="99" t="s">
        <v>8</v>
      </c>
      <c r="D15" s="5"/>
      <c r="E15" s="279" t="s">
        <v>276</v>
      </c>
      <c r="F15" s="279"/>
      <c r="G15" s="44"/>
      <c r="H15" s="44"/>
      <c r="I15" s="279" t="s">
        <v>276</v>
      </c>
      <c r="J15" s="279"/>
      <c r="K15" s="44"/>
      <c r="L15" s="279" t="s">
        <v>279</v>
      </c>
      <c r="M15" s="279"/>
      <c r="N15" s="44"/>
      <c r="O15" s="279" t="s">
        <v>308</v>
      </c>
      <c r="P15" s="279"/>
      <c r="Q15" s="44"/>
      <c r="R15" s="279" t="s">
        <v>309</v>
      </c>
      <c r="S15" s="279"/>
      <c r="T15" s="44"/>
      <c r="U15" s="279" t="s">
        <v>310</v>
      </c>
      <c r="V15" s="279"/>
      <c r="W15" s="44"/>
      <c r="X15" s="279" t="s">
        <v>311</v>
      </c>
      <c r="Y15" s="279"/>
      <c r="Z15" s="44"/>
      <c r="AA15" s="44"/>
      <c r="AB15" s="279" t="s">
        <v>276</v>
      </c>
      <c r="AC15" s="279"/>
      <c r="AD15" s="44"/>
      <c r="AE15" s="44"/>
      <c r="AF15" s="279" t="s">
        <v>279</v>
      </c>
      <c r="AG15" s="279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</row>
    <row r="16" spans="2:141" ht="16.5" thickBot="1">
      <c r="B16" s="98">
        <v>5</v>
      </c>
      <c r="C16" s="99" t="s">
        <v>9</v>
      </c>
      <c r="D16" s="5"/>
      <c r="E16" s="277">
        <f>'1-Dados Básicos'!$C$9</f>
        <v>0</v>
      </c>
      <c r="F16" s="277"/>
      <c r="G16" s="45"/>
      <c r="H16" s="45"/>
      <c r="I16" s="277">
        <f>'1-Dados Básicos'!$C$9</f>
        <v>0</v>
      </c>
      <c r="J16" s="277"/>
      <c r="K16" s="45"/>
      <c r="L16" s="277">
        <f>'1-Dados Básicos'!$C$9</f>
        <v>0</v>
      </c>
      <c r="M16" s="277"/>
      <c r="N16" s="45"/>
      <c r="O16" s="277">
        <f>'1-Dados Básicos'!$D$9</f>
        <v>0</v>
      </c>
      <c r="P16" s="277"/>
      <c r="Q16" s="45"/>
      <c r="R16" s="277">
        <f>'1-Dados Básicos'!$D$9</f>
        <v>0</v>
      </c>
      <c r="S16" s="277"/>
      <c r="T16" s="45"/>
      <c r="U16" s="277">
        <f>'1-Dados Básicos'!$D$9</f>
        <v>0</v>
      </c>
      <c r="V16" s="277"/>
      <c r="W16" s="45"/>
      <c r="X16" s="277">
        <f>'1-Dados Básicos'!$D$9</f>
        <v>0</v>
      </c>
      <c r="Y16" s="277"/>
      <c r="Z16" s="45"/>
      <c r="AA16" s="45"/>
      <c r="AB16" s="277">
        <f>'1-Dados Básicos'!$F$9</f>
        <v>0</v>
      </c>
      <c r="AC16" s="277"/>
      <c r="AD16" s="45"/>
      <c r="AE16" s="45"/>
      <c r="AF16" s="277">
        <f>'1-Dados Básicos'!$C$9</f>
        <v>0</v>
      </c>
      <c r="AG16" s="277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</row>
    <row r="17" spans="2:141" ht="16.5" customHeight="1" thickBot="1">
      <c r="B17" s="98">
        <v>6</v>
      </c>
      <c r="C17" s="99" t="s">
        <v>10</v>
      </c>
      <c r="D17" s="5"/>
      <c r="E17" s="277">
        <f>'1-Dados Básicos'!$C$7</f>
        <v>0</v>
      </c>
      <c r="F17" s="277"/>
      <c r="G17" s="45"/>
      <c r="H17" s="45"/>
      <c r="I17" s="277">
        <f>'1-Dados Básicos'!$C$7</f>
        <v>0</v>
      </c>
      <c r="J17" s="277"/>
      <c r="K17" s="45"/>
      <c r="L17" s="277">
        <f>'1-Dados Básicos'!$C$7</f>
        <v>0</v>
      </c>
      <c r="M17" s="277"/>
      <c r="N17" s="45"/>
      <c r="O17" s="277">
        <f>'1-Dados Básicos'!$D$7</f>
        <v>0</v>
      </c>
      <c r="P17" s="277"/>
      <c r="Q17" s="45"/>
      <c r="R17" s="277">
        <f>'1-Dados Básicos'!$D$7</f>
        <v>0</v>
      </c>
      <c r="S17" s="277"/>
      <c r="T17" s="45"/>
      <c r="U17" s="277">
        <f>'1-Dados Básicos'!$D$7</f>
        <v>0</v>
      </c>
      <c r="V17" s="277"/>
      <c r="W17" s="45"/>
      <c r="X17" s="277">
        <f>'1-Dados Básicos'!$D$7</f>
        <v>0</v>
      </c>
      <c r="Y17" s="277"/>
      <c r="Z17" s="45"/>
      <c r="AA17" s="45"/>
      <c r="AB17" s="277">
        <f>'1-Dados Básicos'!$F$7</f>
        <v>0</v>
      </c>
      <c r="AC17" s="277"/>
      <c r="AD17" s="45"/>
      <c r="AE17" s="45"/>
      <c r="AF17" s="277">
        <f>'1-Dados Básicos'!$C$7</f>
        <v>0</v>
      </c>
      <c r="AG17" s="277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</row>
    <row r="18" spans="2:141" ht="16.5" thickBot="1">
      <c r="B18" s="98">
        <v>7</v>
      </c>
      <c r="C18" s="99" t="s">
        <v>11</v>
      </c>
      <c r="D18" s="5"/>
      <c r="E18" s="278"/>
      <c r="F18" s="278"/>
      <c r="G18" s="46"/>
      <c r="H18" s="46"/>
      <c r="I18" s="278"/>
      <c r="J18" s="278"/>
      <c r="K18" s="46"/>
      <c r="L18" s="278"/>
      <c r="M18" s="278"/>
      <c r="N18" s="46"/>
      <c r="O18" s="278"/>
      <c r="P18" s="278"/>
      <c r="Q18" s="46"/>
      <c r="R18" s="278"/>
      <c r="S18" s="278"/>
      <c r="T18" s="46"/>
      <c r="U18" s="278"/>
      <c r="V18" s="278"/>
      <c r="W18" s="46"/>
      <c r="X18" s="278"/>
      <c r="Y18" s="278"/>
      <c r="Z18" s="46"/>
      <c r="AA18" s="46"/>
      <c r="AB18" s="278"/>
      <c r="AC18" s="278"/>
      <c r="AD18" s="46"/>
      <c r="AE18" s="46"/>
      <c r="AF18" s="278"/>
      <c r="AG18" s="278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</row>
    <row r="19" spans="2:141" ht="16.5" customHeight="1" thickBot="1">
      <c r="B19" s="98">
        <v>8</v>
      </c>
      <c r="C19" s="99" t="s">
        <v>12</v>
      </c>
      <c r="D19" s="5"/>
      <c r="E19" s="281" t="s">
        <v>13</v>
      </c>
      <c r="F19" s="281"/>
      <c r="G19" s="53"/>
      <c r="H19" s="53"/>
      <c r="I19" s="282" t="s">
        <v>202</v>
      </c>
      <c r="J19" s="282"/>
      <c r="K19" s="53"/>
      <c r="L19" s="282" t="s">
        <v>202</v>
      </c>
      <c r="M19" s="282"/>
      <c r="N19" s="53"/>
      <c r="O19" s="282" t="s">
        <v>202</v>
      </c>
      <c r="P19" s="282"/>
      <c r="Q19" s="53"/>
      <c r="R19" s="282" t="s">
        <v>202</v>
      </c>
      <c r="S19" s="282"/>
      <c r="T19" s="53"/>
      <c r="U19" s="282" t="s">
        <v>202</v>
      </c>
      <c r="V19" s="282"/>
      <c r="W19" s="53"/>
      <c r="X19" s="282" t="s">
        <v>202</v>
      </c>
      <c r="Y19" s="282"/>
      <c r="Z19" s="53"/>
      <c r="AA19" s="53"/>
      <c r="AB19" s="287" t="s">
        <v>231</v>
      </c>
      <c r="AC19" s="287"/>
      <c r="AD19" s="53"/>
      <c r="AE19" s="53"/>
      <c r="AF19" s="288" t="s">
        <v>206</v>
      </c>
      <c r="AG19" s="288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  <c r="BW19" s="53"/>
      <c r="BX19" s="53"/>
      <c r="BY19" s="53"/>
      <c r="BZ19" s="53"/>
      <c r="CA19" s="53"/>
      <c r="CB19" s="53"/>
      <c r="CC19" s="53"/>
      <c r="CD19" s="53"/>
      <c r="CE19" s="53"/>
      <c r="CF19" s="53"/>
      <c r="CG19" s="53"/>
      <c r="CH19" s="53"/>
      <c r="CI19" s="53"/>
      <c r="CJ19" s="53"/>
      <c r="CK19" s="53"/>
      <c r="CL19" s="53"/>
      <c r="CM19" s="53"/>
      <c r="CN19" s="53"/>
      <c r="CO19" s="53"/>
      <c r="CP19" s="53"/>
      <c r="CQ19" s="53"/>
      <c r="CR19" s="53"/>
      <c r="CS19" s="53"/>
      <c r="CT19" s="53"/>
      <c r="CU19" s="53"/>
      <c r="CV19" s="53"/>
      <c r="CW19" s="53"/>
      <c r="CX19" s="53"/>
      <c r="CY19" s="53"/>
      <c r="CZ19" s="53"/>
      <c r="DA19" s="53"/>
      <c r="DB19" s="53"/>
      <c r="DC19" s="53"/>
      <c r="DD19" s="53"/>
      <c r="DE19" s="53"/>
      <c r="DF19" s="53"/>
      <c r="DG19" s="53"/>
      <c r="DH19" s="53"/>
      <c r="DI19" s="53"/>
      <c r="DJ19" s="53"/>
      <c r="DK19" s="53"/>
      <c r="DL19" s="53"/>
      <c r="DM19" s="53"/>
      <c r="DN19" s="53"/>
      <c r="DO19" s="53"/>
      <c r="DP19" s="53"/>
      <c r="DQ19" s="53"/>
      <c r="DR19" s="53"/>
      <c r="DS19" s="53"/>
      <c r="DT19" s="53"/>
      <c r="DU19" s="53"/>
      <c r="DV19" s="53"/>
      <c r="DW19" s="53"/>
      <c r="DX19" s="53"/>
      <c r="DY19" s="53"/>
      <c r="DZ19" s="53"/>
      <c r="EA19" s="53"/>
      <c r="EB19" s="53"/>
      <c r="EC19" s="53"/>
      <c r="ED19" s="53"/>
      <c r="EE19" s="53"/>
      <c r="EF19" s="53"/>
      <c r="EG19" s="53"/>
      <c r="EH19" s="53"/>
      <c r="EI19" s="53"/>
      <c r="EJ19" s="53"/>
      <c r="EK19" s="53"/>
    </row>
    <row r="20" spans="2:141" ht="15.75" hidden="1" customHeight="1">
      <c r="B20" s="86" t="s">
        <v>14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  <c r="CE20" s="67"/>
      <c r="CF20" s="67"/>
      <c r="CG20" s="67"/>
      <c r="CH20" s="67"/>
      <c r="CI20" s="67"/>
      <c r="CJ20" s="67"/>
      <c r="CK20" s="67"/>
      <c r="CL20" s="67"/>
      <c r="CM20" s="67"/>
      <c r="CN20" s="67"/>
      <c r="CO20" s="67"/>
      <c r="CP20" s="67"/>
      <c r="CQ20" s="67"/>
      <c r="CR20" s="67"/>
      <c r="CS20" s="67"/>
      <c r="CT20" s="67"/>
      <c r="CU20" s="67"/>
      <c r="CV20" s="67"/>
      <c r="CW20" s="67"/>
      <c r="CX20" s="67"/>
      <c r="CY20" s="67"/>
      <c r="CZ20" s="67"/>
      <c r="DA20" s="67"/>
      <c r="DB20" s="67"/>
      <c r="DC20" s="67"/>
      <c r="DD20" s="67"/>
      <c r="DE20" s="67"/>
      <c r="DF20" s="67"/>
      <c r="DG20" s="67"/>
      <c r="DH20" s="67"/>
      <c r="DI20" s="67"/>
      <c r="DJ20" s="67"/>
      <c r="DK20" s="67"/>
      <c r="DL20" s="67"/>
      <c r="DM20" s="67"/>
      <c r="DN20" s="67"/>
      <c r="DO20" s="67"/>
      <c r="DP20" s="67"/>
      <c r="DQ20" s="67"/>
      <c r="DR20" s="67"/>
      <c r="DS20" s="67"/>
      <c r="DT20" s="67"/>
      <c r="DU20" s="67"/>
      <c r="DV20" s="67"/>
      <c r="DW20" s="67"/>
      <c r="DX20" s="67"/>
      <c r="DY20" s="67"/>
      <c r="DZ20" s="67"/>
      <c r="EA20" s="67"/>
      <c r="EB20" s="67"/>
      <c r="EC20" s="67"/>
      <c r="ED20" s="67"/>
      <c r="EE20" s="67"/>
      <c r="EF20" s="67"/>
      <c r="EG20" s="67"/>
      <c r="EH20" s="67"/>
      <c r="EI20" s="67"/>
      <c r="EJ20" s="67"/>
      <c r="EK20" s="67"/>
    </row>
    <row r="21" spans="2:141" ht="15.75" hidden="1" customHeight="1">
      <c r="B21" s="87" t="s">
        <v>15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</row>
    <row r="22" spans="2:141" ht="15.75" hidden="1" customHeight="1">
      <c r="B22" s="87" t="s">
        <v>173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</row>
    <row r="23" spans="2:141" ht="15.75" hidden="1" customHeight="1">
      <c r="B23" s="88" t="s">
        <v>176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  <c r="CD23" s="68"/>
      <c r="CE23" s="68"/>
      <c r="CF23" s="68"/>
      <c r="CG23" s="68"/>
      <c r="CH23" s="68"/>
      <c r="CI23" s="68"/>
      <c r="CJ23" s="68"/>
      <c r="CK23" s="68"/>
      <c r="CL23" s="68"/>
      <c r="CM23" s="68"/>
      <c r="CN23" s="68"/>
      <c r="CO23" s="68"/>
      <c r="CP23" s="68"/>
      <c r="CQ23" s="68"/>
      <c r="CR23" s="68"/>
      <c r="CS23" s="68"/>
      <c r="CT23" s="68"/>
      <c r="CU23" s="68"/>
      <c r="CV23" s="68"/>
      <c r="CW23" s="68"/>
      <c r="CX23" s="68"/>
      <c r="CY23" s="68"/>
      <c r="CZ23" s="68"/>
      <c r="DA23" s="68"/>
      <c r="DB23" s="68"/>
      <c r="DC23" s="68"/>
      <c r="DD23" s="68"/>
      <c r="DE23" s="68"/>
      <c r="DF23" s="68"/>
      <c r="DG23" s="68"/>
      <c r="DH23" s="68"/>
      <c r="DI23" s="68"/>
      <c r="DJ23" s="68"/>
      <c r="DK23" s="68"/>
      <c r="DL23" s="68"/>
      <c r="DM23" s="68"/>
      <c r="DN23" s="68"/>
      <c r="DO23" s="68"/>
      <c r="DP23" s="68"/>
      <c r="DQ23" s="68"/>
      <c r="DR23" s="68"/>
      <c r="DS23" s="68"/>
      <c r="DT23" s="68"/>
      <c r="DU23" s="68"/>
      <c r="DV23" s="68"/>
      <c r="DW23" s="68"/>
      <c r="DX23" s="68"/>
      <c r="DY23" s="68"/>
      <c r="DZ23" s="68"/>
      <c r="EA23" s="68"/>
      <c r="EB23" s="68"/>
      <c r="EC23" s="68"/>
      <c r="ED23" s="68"/>
      <c r="EE23" s="68"/>
      <c r="EF23" s="68"/>
      <c r="EG23" s="68"/>
      <c r="EH23" s="68"/>
      <c r="EI23" s="68"/>
      <c r="EJ23" s="68"/>
      <c r="EK23" s="68"/>
    </row>
    <row r="24" spans="2:141" ht="30.95" customHeight="1" thickBot="1">
      <c r="B24" s="9"/>
      <c r="C24" s="9"/>
      <c r="D24" s="9"/>
      <c r="E24" s="9"/>
      <c r="F24" s="10"/>
      <c r="G24" s="10"/>
      <c r="H24" s="10"/>
      <c r="I24" s="9"/>
      <c r="J24" s="10"/>
      <c r="K24" s="10"/>
      <c r="L24" s="9"/>
      <c r="M24" s="10"/>
      <c r="N24" s="10"/>
      <c r="O24" s="9"/>
      <c r="P24" s="10"/>
      <c r="Q24" s="10"/>
      <c r="R24" s="9"/>
      <c r="S24" s="10"/>
      <c r="T24" s="10"/>
      <c r="U24" s="9"/>
      <c r="V24" s="10"/>
      <c r="W24" s="10"/>
      <c r="X24" s="9"/>
      <c r="Y24" s="10"/>
      <c r="Z24" s="10"/>
      <c r="AA24" s="10"/>
      <c r="AB24" s="9"/>
      <c r="AC24" s="10"/>
      <c r="AD24" s="10"/>
      <c r="AE24" s="10"/>
      <c r="AF24" s="9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</row>
    <row r="25" spans="2:141" s="79" customFormat="1" ht="16.5" thickBot="1">
      <c r="B25" s="276" t="s">
        <v>16</v>
      </c>
      <c r="C25" s="276"/>
      <c r="D25" s="91"/>
      <c r="E25" s="280" t="s">
        <v>187</v>
      </c>
      <c r="F25" s="280"/>
      <c r="G25" s="91"/>
      <c r="H25" s="91"/>
      <c r="I25" s="280" t="s">
        <v>187</v>
      </c>
      <c r="J25" s="280"/>
      <c r="K25" s="91"/>
      <c r="L25" s="280" t="s">
        <v>187</v>
      </c>
      <c r="M25" s="280"/>
      <c r="N25" s="91"/>
      <c r="O25" s="280" t="s">
        <v>187</v>
      </c>
      <c r="P25" s="280"/>
      <c r="Q25" s="91"/>
      <c r="R25" s="280" t="s">
        <v>187</v>
      </c>
      <c r="S25" s="280"/>
      <c r="T25" s="91"/>
      <c r="U25" s="280" t="s">
        <v>187</v>
      </c>
      <c r="V25" s="280"/>
      <c r="W25" s="91"/>
      <c r="X25" s="280" t="s">
        <v>187</v>
      </c>
      <c r="Y25" s="280"/>
      <c r="Z25" s="91"/>
      <c r="AA25" s="91"/>
      <c r="AB25" s="280" t="s">
        <v>187</v>
      </c>
      <c r="AC25" s="280"/>
      <c r="AD25" s="91"/>
      <c r="AE25" s="91"/>
      <c r="AF25" s="280" t="s">
        <v>187</v>
      </c>
      <c r="AG25" s="280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1"/>
      <c r="BP25" s="91"/>
      <c r="BQ25" s="91"/>
      <c r="BR25" s="91"/>
      <c r="BS25" s="91"/>
      <c r="BT25" s="91"/>
      <c r="BU25" s="91"/>
      <c r="BV25" s="91"/>
      <c r="BW25" s="91"/>
      <c r="BX25" s="91"/>
      <c r="BY25" s="91"/>
      <c r="BZ25" s="91"/>
      <c r="CA25" s="91"/>
      <c r="CB25" s="91"/>
      <c r="CC25" s="91"/>
      <c r="CD25" s="91"/>
      <c r="CE25" s="91"/>
      <c r="CF25" s="91"/>
      <c r="CG25" s="91"/>
      <c r="CH25" s="91"/>
      <c r="CI25" s="91"/>
      <c r="CJ25" s="91"/>
      <c r="CK25" s="91"/>
      <c r="CL25" s="91"/>
      <c r="CM25" s="91"/>
      <c r="CN25" s="91"/>
      <c r="CO25" s="91"/>
      <c r="CP25" s="91"/>
      <c r="CQ25" s="91"/>
      <c r="CR25" s="91"/>
      <c r="CS25" s="91"/>
      <c r="CT25" s="91"/>
      <c r="CU25" s="91"/>
      <c r="CV25" s="91"/>
      <c r="CW25" s="91"/>
      <c r="CX25" s="91"/>
      <c r="CY25" s="91"/>
      <c r="CZ25" s="91"/>
      <c r="DA25" s="91"/>
      <c r="DB25" s="91"/>
      <c r="DC25" s="91"/>
      <c r="DD25" s="91"/>
      <c r="DE25" s="91"/>
      <c r="DF25" s="91"/>
      <c r="DG25" s="91"/>
      <c r="DH25" s="91"/>
      <c r="DI25" s="91"/>
      <c r="DJ25" s="91"/>
      <c r="DK25" s="91"/>
      <c r="DL25" s="91"/>
      <c r="DM25" s="91"/>
      <c r="DN25" s="91"/>
      <c r="DO25" s="91"/>
      <c r="DP25" s="91"/>
      <c r="DQ25" s="91"/>
      <c r="DR25" s="91"/>
      <c r="DS25" s="91"/>
      <c r="DT25" s="91"/>
      <c r="DU25" s="91"/>
      <c r="DV25" s="91"/>
      <c r="DW25" s="91"/>
      <c r="DX25" s="91"/>
      <c r="DY25" s="91"/>
      <c r="DZ25" s="91"/>
      <c r="EA25" s="91"/>
      <c r="EB25" s="91"/>
      <c r="EC25" s="91"/>
      <c r="ED25" s="91"/>
      <c r="EE25" s="91"/>
      <c r="EF25" s="91"/>
      <c r="EG25" s="91"/>
      <c r="EH25" s="91"/>
      <c r="EI25" s="91"/>
      <c r="EJ25" s="91"/>
      <c r="EK25" s="91"/>
    </row>
    <row r="26" spans="2:141" ht="16.5" thickBot="1">
      <c r="B26" s="101">
        <v>1</v>
      </c>
      <c r="C26" s="102" t="s">
        <v>17</v>
      </c>
      <c r="D26" s="11"/>
      <c r="E26" s="107"/>
      <c r="F26" s="107" t="s">
        <v>18</v>
      </c>
      <c r="G26" s="4"/>
      <c r="H26" s="4"/>
      <c r="I26" s="107"/>
      <c r="J26" s="107" t="s">
        <v>18</v>
      </c>
      <c r="K26" s="4"/>
      <c r="L26" s="107"/>
      <c r="M26" s="107" t="s">
        <v>18</v>
      </c>
      <c r="N26" s="4"/>
      <c r="O26" s="107"/>
      <c r="P26" s="107" t="s">
        <v>18</v>
      </c>
      <c r="Q26" s="4"/>
      <c r="R26" s="107"/>
      <c r="S26" s="107" t="s">
        <v>18</v>
      </c>
      <c r="T26" s="4"/>
      <c r="U26" s="107"/>
      <c r="V26" s="107" t="s">
        <v>18</v>
      </c>
      <c r="W26" s="4"/>
      <c r="X26" s="107"/>
      <c r="Y26" s="107" t="s">
        <v>18</v>
      </c>
      <c r="Z26" s="4"/>
      <c r="AA26" s="4"/>
      <c r="AB26" s="107"/>
      <c r="AC26" s="107" t="s">
        <v>18</v>
      </c>
      <c r="AD26" s="4"/>
      <c r="AE26" s="4"/>
      <c r="AF26" s="107"/>
      <c r="AG26" s="107" t="s">
        <v>18</v>
      </c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</row>
    <row r="27" spans="2:141" ht="16.5" thickBot="1">
      <c r="B27" s="103" t="s">
        <v>19</v>
      </c>
      <c r="C27" s="104" t="s">
        <v>20</v>
      </c>
      <c r="D27" s="5"/>
      <c r="E27" s="108" t="s">
        <v>181</v>
      </c>
      <c r="F27" s="109">
        <f>'1-Dados Básicos'!C12</f>
        <v>0</v>
      </c>
      <c r="G27" s="47"/>
      <c r="H27" s="47"/>
      <c r="I27" s="108" t="s">
        <v>181</v>
      </c>
      <c r="J27" s="109">
        <f>'1-Dados Básicos'!$C$12</f>
        <v>0</v>
      </c>
      <c r="K27" s="47"/>
      <c r="L27" s="108" t="s">
        <v>181</v>
      </c>
      <c r="M27" s="109">
        <f>'1-Dados Básicos'!$C$12</f>
        <v>0</v>
      </c>
      <c r="N27" s="47"/>
      <c r="O27" s="108" t="s">
        <v>204</v>
      </c>
      <c r="P27" s="109">
        <f>'1-Dados Básicos'!$D$12</f>
        <v>0</v>
      </c>
      <c r="Q27" s="47"/>
      <c r="R27" s="108" t="s">
        <v>203</v>
      </c>
      <c r="S27" s="109">
        <f>'1-Dados Básicos'!$D$12</f>
        <v>0</v>
      </c>
      <c r="T27" s="47"/>
      <c r="U27" s="108" t="s">
        <v>204</v>
      </c>
      <c r="V27" s="109">
        <f>'1-Dados Básicos'!$D$12</f>
        <v>0</v>
      </c>
      <c r="W27" s="47"/>
      <c r="X27" s="108" t="s">
        <v>203</v>
      </c>
      <c r="Y27" s="109">
        <f>'1-Dados Básicos'!$D$12</f>
        <v>0</v>
      </c>
      <c r="Z27" s="47"/>
      <c r="AA27" s="47"/>
      <c r="AB27" s="108" t="s">
        <v>181</v>
      </c>
      <c r="AC27" s="109">
        <f>'1-Dados Básicos'!$F$12</f>
        <v>0</v>
      </c>
      <c r="AD27" s="47"/>
      <c r="AE27" s="47"/>
      <c r="AF27" s="108" t="s">
        <v>181</v>
      </c>
      <c r="AG27" s="109">
        <f>'1-Dados Básicos'!$C$12</f>
        <v>0</v>
      </c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</row>
    <row r="28" spans="2:141" ht="16.5" thickBot="1">
      <c r="B28" s="103" t="s">
        <v>21</v>
      </c>
      <c r="C28" s="105" t="s">
        <v>22</v>
      </c>
      <c r="D28" s="12"/>
      <c r="E28" s="110">
        <v>0.3</v>
      </c>
      <c r="F28" s="111">
        <f>F27*E28</f>
        <v>0</v>
      </c>
      <c r="G28" s="25"/>
      <c r="H28" s="25"/>
      <c r="I28" s="110">
        <v>0.3</v>
      </c>
      <c r="J28" s="111">
        <f>J27*I28</f>
        <v>0</v>
      </c>
      <c r="K28" s="25"/>
      <c r="L28" s="110"/>
      <c r="M28" s="111">
        <f>M27*L28</f>
        <v>0</v>
      </c>
      <c r="N28" s="25"/>
      <c r="O28" s="110">
        <v>0.3</v>
      </c>
      <c r="P28" s="111">
        <f>P27*O28</f>
        <v>0</v>
      </c>
      <c r="Q28" s="25"/>
      <c r="R28" s="110">
        <v>0.3</v>
      </c>
      <c r="S28" s="111">
        <f>S27*R28</f>
        <v>0</v>
      </c>
      <c r="T28" s="25"/>
      <c r="U28" s="110">
        <v>0.3</v>
      </c>
      <c r="V28" s="111">
        <f>V27*U28</f>
        <v>0</v>
      </c>
      <c r="W28" s="25"/>
      <c r="X28" s="110">
        <v>0.3</v>
      </c>
      <c r="Y28" s="111">
        <f>Y27*X28</f>
        <v>0</v>
      </c>
      <c r="Z28" s="25"/>
      <c r="AA28" s="25"/>
      <c r="AB28" s="110">
        <v>0.3</v>
      </c>
      <c r="AC28" s="111">
        <f>AC27*AB28</f>
        <v>0</v>
      </c>
      <c r="AD28" s="25"/>
      <c r="AE28" s="25"/>
      <c r="AF28" s="110"/>
      <c r="AG28" s="111">
        <f>AG27*AF28</f>
        <v>0</v>
      </c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</row>
    <row r="29" spans="2:141" ht="16.5" thickBot="1">
      <c r="B29" s="103" t="s">
        <v>23</v>
      </c>
      <c r="C29" s="99" t="s">
        <v>24</v>
      </c>
      <c r="D29" s="5"/>
      <c r="E29" s="112"/>
      <c r="F29" s="111">
        <v>0</v>
      </c>
      <c r="G29" s="25"/>
      <c r="H29" s="25"/>
      <c r="I29" s="112"/>
      <c r="J29" s="111">
        <v>0</v>
      </c>
      <c r="K29" s="25"/>
      <c r="L29" s="112"/>
      <c r="M29" s="111">
        <v>0</v>
      </c>
      <c r="N29" s="25"/>
      <c r="O29" s="112"/>
      <c r="P29" s="111">
        <v>0</v>
      </c>
      <c r="Q29" s="25"/>
      <c r="R29" s="112"/>
      <c r="S29" s="111">
        <v>0</v>
      </c>
      <c r="T29" s="25"/>
      <c r="U29" s="112"/>
      <c r="V29" s="111">
        <v>0</v>
      </c>
      <c r="W29" s="25"/>
      <c r="X29" s="112"/>
      <c r="Y29" s="111">
        <v>0</v>
      </c>
      <c r="Z29" s="25"/>
      <c r="AA29" s="25"/>
      <c r="AB29" s="112"/>
      <c r="AC29" s="111">
        <v>0</v>
      </c>
      <c r="AD29" s="25"/>
      <c r="AE29" s="25"/>
      <c r="AF29" s="112"/>
      <c r="AG29" s="111">
        <v>0</v>
      </c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</row>
    <row r="30" spans="2:141" ht="67.5" thickBot="1">
      <c r="B30" s="103" t="s">
        <v>25</v>
      </c>
      <c r="C30" s="106" t="s">
        <v>247</v>
      </c>
      <c r="D30" s="13"/>
      <c r="E30" s="113"/>
      <c r="F30" s="111">
        <v>0</v>
      </c>
      <c r="G30" s="25"/>
      <c r="H30" s="25"/>
      <c r="I30" s="113"/>
      <c r="J30" s="111">
        <v>0</v>
      </c>
      <c r="K30" s="25"/>
      <c r="L30" s="113"/>
      <c r="M30" s="111">
        <v>0</v>
      </c>
      <c r="N30" s="25"/>
      <c r="O30" s="113"/>
      <c r="P30" s="111">
        <v>0</v>
      </c>
      <c r="Q30" s="25"/>
      <c r="R30" s="113"/>
      <c r="S30" s="111">
        <f>(S27+S28)/220*20%*7*(60/52.5)*15</f>
        <v>0</v>
      </c>
      <c r="T30" s="25"/>
      <c r="U30" s="113"/>
      <c r="V30" s="111">
        <v>0</v>
      </c>
      <c r="W30" s="25"/>
      <c r="X30" s="113"/>
      <c r="Y30" s="111">
        <f>(Y27+Y28)/220*20%*7*(60/52.5)*15</f>
        <v>0</v>
      </c>
      <c r="Z30" s="25"/>
      <c r="AA30" s="25"/>
      <c r="AB30" s="113"/>
      <c r="AC30" s="111">
        <v>0</v>
      </c>
      <c r="AD30" s="25"/>
      <c r="AE30" s="25"/>
      <c r="AF30" s="113"/>
      <c r="AG30" s="111">
        <v>0</v>
      </c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</row>
    <row r="31" spans="2:141" ht="16.5" thickBot="1">
      <c r="B31" s="103" t="s">
        <v>27</v>
      </c>
      <c r="C31" s="106" t="s">
        <v>28</v>
      </c>
      <c r="D31" s="13"/>
      <c r="E31" s="113"/>
      <c r="F31" s="111">
        <v>0</v>
      </c>
      <c r="G31" s="25"/>
      <c r="H31" s="25"/>
      <c r="I31" s="113"/>
      <c r="J31" s="111">
        <v>0</v>
      </c>
      <c r="K31" s="25"/>
      <c r="L31" s="113"/>
      <c r="M31" s="111">
        <v>0</v>
      </c>
      <c r="N31" s="25"/>
      <c r="O31" s="113"/>
      <c r="P31" s="111">
        <v>0</v>
      </c>
      <c r="Q31" s="25"/>
      <c r="R31" s="113"/>
      <c r="S31" s="111">
        <v>0</v>
      </c>
      <c r="T31" s="25"/>
      <c r="U31" s="113"/>
      <c r="V31" s="111">
        <v>0</v>
      </c>
      <c r="W31" s="25"/>
      <c r="X31" s="113"/>
      <c r="Y31" s="111">
        <v>0</v>
      </c>
      <c r="Z31" s="25"/>
      <c r="AA31" s="25"/>
      <c r="AB31" s="113"/>
      <c r="AC31" s="111">
        <v>0</v>
      </c>
      <c r="AD31" s="25"/>
      <c r="AE31" s="25"/>
      <c r="AF31" s="113"/>
      <c r="AG31" s="111">
        <v>0</v>
      </c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</row>
    <row r="32" spans="2:141" ht="16.5" thickBot="1">
      <c r="B32" s="103" t="s">
        <v>29</v>
      </c>
      <c r="C32" s="105" t="s">
        <v>30</v>
      </c>
      <c r="D32" s="12"/>
      <c r="E32" s="114"/>
      <c r="F32" s="115">
        <v>0</v>
      </c>
      <c r="G32" s="48"/>
      <c r="H32" s="48"/>
      <c r="I32" s="114"/>
      <c r="J32" s="115">
        <v>0</v>
      </c>
      <c r="K32" s="48"/>
      <c r="L32" s="114"/>
      <c r="M32" s="115">
        <v>0</v>
      </c>
      <c r="N32" s="48"/>
      <c r="O32" s="114"/>
      <c r="P32" s="115">
        <v>0</v>
      </c>
      <c r="Q32" s="48"/>
      <c r="R32" s="114"/>
      <c r="S32" s="115">
        <v>0</v>
      </c>
      <c r="T32" s="48"/>
      <c r="U32" s="114"/>
      <c r="V32" s="115">
        <v>0</v>
      </c>
      <c r="W32" s="48"/>
      <c r="X32" s="114"/>
      <c r="Y32" s="115">
        <v>0</v>
      </c>
      <c r="Z32" s="48"/>
      <c r="AA32" s="48"/>
      <c r="AB32" s="114"/>
      <c r="AC32" s="115">
        <v>0</v>
      </c>
      <c r="AD32" s="48"/>
      <c r="AE32" s="48"/>
      <c r="AF32" s="114"/>
      <c r="AG32" s="115">
        <v>0</v>
      </c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</row>
    <row r="33" spans="2:141" ht="16.5" thickBot="1">
      <c r="B33" s="103" t="s">
        <v>31</v>
      </c>
      <c r="C33" s="105" t="s">
        <v>82</v>
      </c>
      <c r="D33" s="12"/>
      <c r="E33" s="114"/>
      <c r="F33" s="115"/>
      <c r="G33" s="48"/>
      <c r="H33" s="48"/>
      <c r="I33" s="114"/>
      <c r="J33" s="115"/>
      <c r="K33" s="48"/>
      <c r="L33" s="114"/>
      <c r="M33" s="115"/>
      <c r="N33" s="48"/>
      <c r="O33" s="114"/>
      <c r="P33" s="115"/>
      <c r="Q33" s="48"/>
      <c r="R33" s="114"/>
      <c r="S33" s="115"/>
      <c r="T33" s="48"/>
      <c r="U33" s="114"/>
      <c r="V33" s="115"/>
      <c r="W33" s="48"/>
      <c r="X33" s="114"/>
      <c r="Y33" s="115"/>
      <c r="Z33" s="48"/>
      <c r="AA33" s="48"/>
      <c r="AB33" s="114"/>
      <c r="AC33" s="115"/>
      <c r="AD33" s="48"/>
      <c r="AE33" s="48"/>
      <c r="AF33" s="114"/>
      <c r="AG33" s="115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</row>
    <row r="34" spans="2:141" s="79" customFormat="1" ht="16.5" thickBot="1">
      <c r="B34" s="276" t="s">
        <v>139</v>
      </c>
      <c r="C34" s="276"/>
      <c r="D34" s="77"/>
      <c r="E34" s="116"/>
      <c r="F34" s="116">
        <f>SUM(F27:F33)</f>
        <v>0</v>
      </c>
      <c r="G34" s="78"/>
      <c r="H34" s="78"/>
      <c r="I34" s="116"/>
      <c r="J34" s="116">
        <f>SUM(J27:J33)</f>
        <v>0</v>
      </c>
      <c r="K34" s="78"/>
      <c r="L34" s="116"/>
      <c r="M34" s="116">
        <f>SUM(M27:M33)</f>
        <v>0</v>
      </c>
      <c r="N34" s="78"/>
      <c r="O34" s="116"/>
      <c r="P34" s="116">
        <f>SUM(P27:P33)</f>
        <v>0</v>
      </c>
      <c r="Q34" s="78"/>
      <c r="R34" s="116"/>
      <c r="S34" s="116">
        <f>SUM(S27:S33)</f>
        <v>0</v>
      </c>
      <c r="T34" s="78"/>
      <c r="U34" s="116"/>
      <c r="V34" s="116">
        <f>SUM(V27:V33)</f>
        <v>0</v>
      </c>
      <c r="W34" s="78"/>
      <c r="X34" s="116"/>
      <c r="Y34" s="116">
        <f>SUM(Y27:Y33)</f>
        <v>0</v>
      </c>
      <c r="Z34" s="78"/>
      <c r="AA34" s="78"/>
      <c r="AB34" s="116"/>
      <c r="AC34" s="116">
        <f>SUM(AC27:AC33)</f>
        <v>0</v>
      </c>
      <c r="AD34" s="78"/>
      <c r="AE34" s="78"/>
      <c r="AF34" s="116"/>
      <c r="AG34" s="116">
        <f>SUM(AG27:AG33)</f>
        <v>0</v>
      </c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78"/>
      <c r="EK34" s="78"/>
    </row>
    <row r="35" spans="2:141" s="74" customFormat="1" ht="15.75" hidden="1" customHeight="1" thickBot="1">
      <c r="B35" s="86" t="s">
        <v>14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3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3"/>
      <c r="DG35" s="73"/>
      <c r="DH35" s="73"/>
      <c r="DI35" s="73"/>
      <c r="DJ35" s="73"/>
      <c r="DK35" s="73"/>
      <c r="DL35" s="73"/>
      <c r="DM35" s="73"/>
      <c r="DN35" s="73"/>
      <c r="DO35" s="73"/>
      <c r="DP35" s="73"/>
      <c r="DQ35" s="73"/>
      <c r="DR35" s="73"/>
      <c r="DS35" s="73"/>
      <c r="DT35" s="73"/>
      <c r="DU35" s="73"/>
      <c r="DV35" s="73"/>
      <c r="DW35" s="73"/>
      <c r="DX35" s="73"/>
      <c r="DY35" s="73"/>
      <c r="DZ35" s="73"/>
      <c r="EA35" s="73"/>
      <c r="EB35" s="73"/>
      <c r="EC35" s="73"/>
      <c r="ED35" s="73"/>
      <c r="EE35" s="73"/>
      <c r="EF35" s="73"/>
      <c r="EG35" s="73"/>
      <c r="EH35" s="73"/>
      <c r="EI35" s="73"/>
      <c r="EJ35" s="73"/>
      <c r="EK35" s="73"/>
    </row>
    <row r="36" spans="2:141" s="74" customFormat="1" ht="15.75" hidden="1" customHeight="1" thickBot="1">
      <c r="B36" s="87" t="s">
        <v>174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5"/>
      <c r="BM36" s="75"/>
      <c r="BN36" s="75"/>
      <c r="BO36" s="75"/>
      <c r="BP36" s="75"/>
      <c r="BQ36" s="75"/>
      <c r="BR36" s="75"/>
      <c r="BS36" s="75"/>
      <c r="BT36" s="75"/>
      <c r="BU36" s="75"/>
      <c r="BV36" s="75"/>
      <c r="BW36" s="75"/>
      <c r="BX36" s="75"/>
      <c r="BY36" s="75"/>
      <c r="BZ36" s="75"/>
      <c r="CA36" s="75"/>
      <c r="CB36" s="75"/>
      <c r="CC36" s="75"/>
      <c r="CD36" s="75"/>
      <c r="CE36" s="75"/>
      <c r="CF36" s="75"/>
      <c r="CG36" s="75"/>
      <c r="CH36" s="75"/>
      <c r="CI36" s="75"/>
      <c r="CJ36" s="75"/>
      <c r="CK36" s="75"/>
      <c r="CL36" s="75"/>
      <c r="CM36" s="75"/>
      <c r="CN36" s="75"/>
      <c r="CO36" s="75"/>
      <c r="CP36" s="75"/>
      <c r="CQ36" s="75"/>
      <c r="CR36" s="75"/>
      <c r="CS36" s="75"/>
      <c r="CT36" s="75"/>
      <c r="CU36" s="75"/>
      <c r="CV36" s="75"/>
      <c r="CW36" s="75"/>
      <c r="CX36" s="75"/>
      <c r="CY36" s="75"/>
      <c r="CZ36" s="75"/>
      <c r="DA36" s="75"/>
      <c r="DB36" s="75"/>
      <c r="DC36" s="75"/>
      <c r="DD36" s="75"/>
      <c r="DE36" s="75"/>
      <c r="DF36" s="75"/>
      <c r="DG36" s="75"/>
      <c r="DH36" s="75"/>
      <c r="DI36" s="75"/>
      <c r="DJ36" s="75"/>
      <c r="DK36" s="75"/>
      <c r="DL36" s="75"/>
      <c r="DM36" s="75"/>
      <c r="DN36" s="75"/>
      <c r="DO36" s="75"/>
      <c r="DP36" s="75"/>
      <c r="DQ36" s="75"/>
      <c r="DR36" s="75"/>
      <c r="DS36" s="75"/>
      <c r="DT36" s="75"/>
      <c r="DU36" s="75"/>
      <c r="DV36" s="75"/>
      <c r="DW36" s="75"/>
      <c r="DX36" s="75"/>
      <c r="DY36" s="75"/>
      <c r="DZ36" s="75"/>
      <c r="EA36" s="75"/>
      <c r="EB36" s="75"/>
      <c r="EC36" s="75"/>
      <c r="ED36" s="75"/>
      <c r="EE36" s="75"/>
      <c r="EF36" s="75"/>
      <c r="EG36" s="75"/>
      <c r="EH36" s="75"/>
      <c r="EI36" s="75"/>
      <c r="EJ36" s="75"/>
      <c r="EK36" s="75"/>
    </row>
    <row r="37" spans="2:141" ht="30.95" customHeight="1" thickBot="1">
      <c r="B37" s="9"/>
      <c r="C37" s="9"/>
      <c r="D37" s="9"/>
      <c r="E37" s="9"/>
      <c r="F37" s="10"/>
      <c r="G37" s="10"/>
      <c r="H37" s="10"/>
      <c r="I37" s="9"/>
      <c r="J37" s="10"/>
      <c r="K37" s="10"/>
      <c r="L37" s="9"/>
      <c r="M37" s="10"/>
      <c r="N37" s="10"/>
      <c r="O37" s="9"/>
      <c r="P37" s="10"/>
      <c r="Q37" s="10"/>
      <c r="R37" s="9"/>
      <c r="S37" s="10"/>
      <c r="T37" s="10"/>
      <c r="U37" s="9"/>
      <c r="V37" s="10"/>
      <c r="W37" s="10"/>
      <c r="X37" s="9"/>
      <c r="Y37" s="10"/>
      <c r="Z37" s="10"/>
      <c r="AA37" s="10"/>
      <c r="AB37" s="9"/>
      <c r="AC37" s="10"/>
      <c r="AD37" s="10"/>
      <c r="AE37" s="10"/>
      <c r="AF37" s="9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</row>
    <row r="38" spans="2:141" s="79" customFormat="1" ht="16.5" thickBot="1">
      <c r="B38" s="276" t="s">
        <v>32</v>
      </c>
      <c r="C38" s="276"/>
      <c r="D38" s="91"/>
      <c r="E38" s="280" t="s">
        <v>188</v>
      </c>
      <c r="F38" s="280"/>
      <c r="G38" s="91"/>
      <c r="H38" s="91"/>
      <c r="I38" s="280" t="s">
        <v>188</v>
      </c>
      <c r="J38" s="280"/>
      <c r="K38" s="91"/>
      <c r="L38" s="280" t="s">
        <v>188</v>
      </c>
      <c r="M38" s="280"/>
      <c r="N38" s="91"/>
      <c r="O38" s="280" t="s">
        <v>188</v>
      </c>
      <c r="P38" s="280"/>
      <c r="Q38" s="91"/>
      <c r="R38" s="280" t="s">
        <v>188</v>
      </c>
      <c r="S38" s="280"/>
      <c r="T38" s="91"/>
      <c r="U38" s="280" t="s">
        <v>188</v>
      </c>
      <c r="V38" s="280"/>
      <c r="W38" s="91"/>
      <c r="X38" s="280" t="s">
        <v>188</v>
      </c>
      <c r="Y38" s="280"/>
      <c r="Z38" s="91"/>
      <c r="AA38" s="91"/>
      <c r="AB38" s="280" t="s">
        <v>188</v>
      </c>
      <c r="AC38" s="280"/>
      <c r="AD38" s="91"/>
      <c r="AE38" s="91"/>
      <c r="AF38" s="280" t="s">
        <v>188</v>
      </c>
      <c r="AG38" s="280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1"/>
      <c r="BP38" s="91"/>
      <c r="BQ38" s="91"/>
      <c r="BR38" s="91"/>
      <c r="BS38" s="91"/>
      <c r="BT38" s="91"/>
      <c r="BU38" s="91"/>
      <c r="BV38" s="91"/>
      <c r="BW38" s="91"/>
      <c r="BX38" s="91"/>
      <c r="BY38" s="91"/>
      <c r="BZ38" s="91"/>
      <c r="CA38" s="91"/>
      <c r="CB38" s="91"/>
      <c r="CC38" s="91"/>
      <c r="CD38" s="91"/>
      <c r="CE38" s="91"/>
      <c r="CF38" s="91"/>
      <c r="CG38" s="91"/>
      <c r="CH38" s="91"/>
      <c r="CI38" s="91"/>
      <c r="CJ38" s="91"/>
      <c r="CK38" s="91"/>
      <c r="CL38" s="91"/>
      <c r="CM38" s="91"/>
      <c r="CN38" s="91"/>
      <c r="CO38" s="91"/>
      <c r="CP38" s="91"/>
      <c r="CQ38" s="91"/>
      <c r="CR38" s="91"/>
      <c r="CS38" s="91"/>
      <c r="CT38" s="91"/>
      <c r="CU38" s="91"/>
      <c r="CV38" s="91"/>
      <c r="CW38" s="91"/>
      <c r="CX38" s="91"/>
      <c r="CY38" s="91"/>
      <c r="CZ38" s="91"/>
      <c r="DA38" s="91"/>
      <c r="DB38" s="91"/>
      <c r="DC38" s="91"/>
      <c r="DD38" s="91"/>
      <c r="DE38" s="91"/>
      <c r="DF38" s="91"/>
      <c r="DG38" s="91"/>
      <c r="DH38" s="91"/>
      <c r="DI38" s="91"/>
      <c r="DJ38" s="91"/>
      <c r="DK38" s="91"/>
      <c r="DL38" s="91"/>
      <c r="DM38" s="91"/>
      <c r="DN38" s="91"/>
      <c r="DO38" s="91"/>
      <c r="DP38" s="91"/>
      <c r="DQ38" s="91"/>
      <c r="DR38" s="91"/>
      <c r="DS38" s="91"/>
      <c r="DT38" s="91"/>
      <c r="DU38" s="91"/>
      <c r="DV38" s="91"/>
      <c r="DW38" s="91"/>
      <c r="DX38" s="91"/>
      <c r="DY38" s="91"/>
      <c r="DZ38" s="91"/>
      <c r="EA38" s="91"/>
      <c r="EB38" s="91"/>
      <c r="EC38" s="91"/>
      <c r="ED38" s="91"/>
      <c r="EE38" s="91"/>
      <c r="EF38" s="91"/>
      <c r="EG38" s="91"/>
      <c r="EH38" s="91"/>
      <c r="EI38" s="91"/>
      <c r="EJ38" s="91"/>
      <c r="EK38" s="91"/>
    </row>
    <row r="39" spans="2:141" ht="15.75" hidden="1" customHeight="1" thickBot="1">
      <c r="B39" s="117" t="s">
        <v>14</v>
      </c>
      <c r="C39" s="118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  <c r="BR39" s="72"/>
      <c r="BS39" s="72"/>
      <c r="BT39" s="72"/>
      <c r="BU39" s="72"/>
      <c r="BV39" s="72"/>
      <c r="BW39" s="72"/>
      <c r="BX39" s="72"/>
      <c r="BY39" s="72"/>
      <c r="BZ39" s="72"/>
      <c r="CA39" s="72"/>
      <c r="CB39" s="72"/>
      <c r="CC39" s="72"/>
      <c r="CD39" s="72"/>
      <c r="CE39" s="72"/>
      <c r="CF39" s="72"/>
      <c r="CG39" s="72"/>
      <c r="CH39" s="72"/>
      <c r="CI39" s="72"/>
      <c r="CJ39" s="72"/>
      <c r="CK39" s="72"/>
      <c r="CL39" s="72"/>
      <c r="CM39" s="72"/>
      <c r="CN39" s="72"/>
      <c r="CO39" s="72"/>
      <c r="CP39" s="72"/>
      <c r="CQ39" s="72"/>
      <c r="CR39" s="72"/>
      <c r="CS39" s="72"/>
      <c r="CT39" s="72"/>
      <c r="CU39" s="72"/>
      <c r="CV39" s="72"/>
      <c r="CW39" s="72"/>
      <c r="CX39" s="72"/>
      <c r="CY39" s="72"/>
      <c r="CZ39" s="72"/>
      <c r="DA39" s="72"/>
      <c r="DB39" s="72"/>
      <c r="DC39" s="72"/>
      <c r="DD39" s="72"/>
      <c r="DE39" s="72"/>
      <c r="DF39" s="72"/>
      <c r="DG39" s="72"/>
      <c r="DH39" s="72"/>
      <c r="DI39" s="72"/>
      <c r="DJ39" s="72"/>
      <c r="DK39" s="72"/>
      <c r="DL39" s="72"/>
      <c r="DM39" s="72"/>
      <c r="DN39" s="72"/>
      <c r="DO39" s="72"/>
      <c r="DP39" s="72"/>
      <c r="DQ39" s="72"/>
      <c r="DR39" s="72"/>
      <c r="DS39" s="72"/>
      <c r="DT39" s="72"/>
      <c r="DU39" s="72"/>
      <c r="DV39" s="72"/>
      <c r="DW39" s="72"/>
      <c r="DX39" s="72"/>
      <c r="DY39" s="72"/>
      <c r="DZ39" s="72"/>
      <c r="EA39" s="72"/>
      <c r="EB39" s="72"/>
      <c r="EC39" s="72"/>
      <c r="ED39" s="72"/>
      <c r="EE39" s="72"/>
      <c r="EF39" s="72"/>
      <c r="EG39" s="72"/>
      <c r="EH39" s="72"/>
      <c r="EI39" s="72"/>
      <c r="EJ39" s="72"/>
      <c r="EK39" s="72"/>
    </row>
    <row r="40" spans="2:141" ht="15.75" hidden="1" customHeight="1" thickBot="1">
      <c r="B40" s="119" t="s">
        <v>33</v>
      </c>
      <c r="C40" s="120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</row>
    <row r="41" spans="2:141" ht="15.75" hidden="1" customHeight="1" thickBot="1">
      <c r="B41" s="119" t="s">
        <v>34</v>
      </c>
      <c r="C41" s="120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  <c r="DT41" s="32"/>
      <c r="DU41" s="32"/>
      <c r="DV41" s="32"/>
      <c r="DW41" s="32"/>
      <c r="DX41" s="32"/>
      <c r="DY41" s="32"/>
      <c r="DZ41" s="32"/>
      <c r="EA41" s="32"/>
      <c r="EB41" s="32"/>
      <c r="EC41" s="32"/>
      <c r="ED41" s="32"/>
      <c r="EE41" s="32"/>
      <c r="EF41" s="32"/>
      <c r="EG41" s="32"/>
      <c r="EH41" s="32"/>
      <c r="EI41" s="32"/>
      <c r="EJ41" s="32"/>
      <c r="EK41" s="32"/>
    </row>
    <row r="42" spans="2:141" ht="16.5" hidden="1" customHeight="1" thickBot="1">
      <c r="B42" s="121"/>
      <c r="C42" s="105"/>
      <c r="D42" s="9"/>
      <c r="E42" s="9"/>
      <c r="F42" s="10"/>
      <c r="G42" s="10"/>
      <c r="H42" s="10"/>
      <c r="I42" s="9"/>
      <c r="J42" s="10"/>
      <c r="K42" s="10"/>
      <c r="L42" s="9"/>
      <c r="M42" s="10"/>
      <c r="N42" s="10"/>
      <c r="O42" s="9"/>
      <c r="P42" s="10"/>
      <c r="Q42" s="10"/>
      <c r="R42" s="9"/>
      <c r="S42" s="10"/>
      <c r="T42" s="10"/>
      <c r="U42" s="9"/>
      <c r="V42" s="10"/>
      <c r="W42" s="10"/>
      <c r="X42" s="9"/>
      <c r="Y42" s="10"/>
      <c r="Z42" s="10"/>
      <c r="AA42" s="10"/>
      <c r="AB42" s="9"/>
      <c r="AC42" s="10"/>
      <c r="AD42" s="10"/>
      <c r="AE42" s="10"/>
      <c r="AF42" s="9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</row>
    <row r="43" spans="2:141" s="79" customFormat="1" ht="16.5" thickBot="1">
      <c r="B43" s="285" t="s">
        <v>35</v>
      </c>
      <c r="C43" s="285"/>
      <c r="D43" s="91"/>
      <c r="E43" s="284" t="s">
        <v>189</v>
      </c>
      <c r="F43" s="284"/>
      <c r="G43" s="91"/>
      <c r="H43" s="91"/>
      <c r="I43" s="284" t="s">
        <v>189</v>
      </c>
      <c r="J43" s="284"/>
      <c r="K43" s="91"/>
      <c r="L43" s="284" t="s">
        <v>189</v>
      </c>
      <c r="M43" s="284"/>
      <c r="N43" s="91"/>
      <c r="O43" s="284" t="s">
        <v>189</v>
      </c>
      <c r="P43" s="284"/>
      <c r="Q43" s="91"/>
      <c r="R43" s="284" t="s">
        <v>189</v>
      </c>
      <c r="S43" s="284"/>
      <c r="T43" s="91"/>
      <c r="U43" s="284" t="s">
        <v>189</v>
      </c>
      <c r="V43" s="284"/>
      <c r="W43" s="91"/>
      <c r="X43" s="284" t="s">
        <v>189</v>
      </c>
      <c r="Y43" s="284"/>
      <c r="Z43" s="91"/>
      <c r="AA43" s="91"/>
      <c r="AB43" s="284" t="s">
        <v>189</v>
      </c>
      <c r="AC43" s="284"/>
      <c r="AD43" s="91"/>
      <c r="AE43" s="91"/>
      <c r="AF43" s="284" t="s">
        <v>189</v>
      </c>
      <c r="AG43" s="284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1"/>
      <c r="BP43" s="91"/>
      <c r="BQ43" s="91"/>
      <c r="BR43" s="91"/>
      <c r="BS43" s="91"/>
      <c r="BT43" s="91"/>
      <c r="BU43" s="91"/>
      <c r="BV43" s="91"/>
      <c r="BW43" s="91"/>
      <c r="BX43" s="91"/>
      <c r="BY43" s="91"/>
      <c r="BZ43" s="91"/>
      <c r="CA43" s="91"/>
      <c r="CB43" s="91"/>
      <c r="CC43" s="91"/>
      <c r="CD43" s="91"/>
      <c r="CE43" s="91"/>
      <c r="CF43" s="91"/>
      <c r="CG43" s="91"/>
      <c r="CH43" s="91"/>
      <c r="CI43" s="91"/>
      <c r="CJ43" s="91"/>
      <c r="CK43" s="91"/>
      <c r="CL43" s="91"/>
      <c r="CM43" s="91"/>
      <c r="CN43" s="91"/>
      <c r="CO43" s="91"/>
      <c r="CP43" s="91"/>
      <c r="CQ43" s="91"/>
      <c r="CR43" s="91"/>
      <c r="CS43" s="91"/>
      <c r="CT43" s="91"/>
      <c r="CU43" s="91"/>
      <c r="CV43" s="91"/>
      <c r="CW43" s="91"/>
      <c r="CX43" s="91"/>
      <c r="CY43" s="91"/>
      <c r="CZ43" s="91"/>
      <c r="DA43" s="91"/>
      <c r="DB43" s="91"/>
      <c r="DC43" s="91"/>
      <c r="DD43" s="91"/>
      <c r="DE43" s="91"/>
      <c r="DF43" s="91"/>
      <c r="DG43" s="91"/>
      <c r="DH43" s="91"/>
      <c r="DI43" s="91"/>
      <c r="DJ43" s="91"/>
      <c r="DK43" s="91"/>
      <c r="DL43" s="91"/>
      <c r="DM43" s="91"/>
      <c r="DN43" s="91"/>
      <c r="DO43" s="91"/>
      <c r="DP43" s="91"/>
      <c r="DQ43" s="91"/>
      <c r="DR43" s="91"/>
      <c r="DS43" s="91"/>
      <c r="DT43" s="91"/>
      <c r="DU43" s="91"/>
      <c r="DV43" s="91"/>
      <c r="DW43" s="91"/>
      <c r="DX43" s="91"/>
      <c r="DY43" s="91"/>
      <c r="DZ43" s="91"/>
      <c r="EA43" s="91"/>
      <c r="EB43" s="91"/>
      <c r="EC43" s="91"/>
      <c r="ED43" s="91"/>
      <c r="EE43" s="91"/>
      <c r="EF43" s="91"/>
      <c r="EG43" s="91"/>
      <c r="EH43" s="91"/>
      <c r="EI43" s="91"/>
      <c r="EJ43" s="91"/>
      <c r="EK43" s="91"/>
    </row>
    <row r="44" spans="2:141" ht="16.5" thickBot="1">
      <c r="B44" s="101" t="s">
        <v>36</v>
      </c>
      <c r="C44" s="216" t="s">
        <v>37</v>
      </c>
      <c r="D44" s="11"/>
      <c r="E44" s="101" t="s">
        <v>150</v>
      </c>
      <c r="F44" s="101" t="s">
        <v>18</v>
      </c>
      <c r="G44" s="11"/>
      <c r="H44" s="11"/>
      <c r="I44" s="101" t="s">
        <v>150</v>
      </c>
      <c r="J44" s="101" t="s">
        <v>18</v>
      </c>
      <c r="K44" s="11"/>
      <c r="L44" s="101" t="s">
        <v>150</v>
      </c>
      <c r="M44" s="101" t="s">
        <v>18</v>
      </c>
      <c r="N44" s="11"/>
      <c r="O44" s="101" t="s">
        <v>150</v>
      </c>
      <c r="P44" s="101" t="s">
        <v>18</v>
      </c>
      <c r="Q44" s="11"/>
      <c r="R44" s="101" t="s">
        <v>150</v>
      </c>
      <c r="S44" s="101" t="s">
        <v>18</v>
      </c>
      <c r="T44" s="11"/>
      <c r="U44" s="101" t="s">
        <v>150</v>
      </c>
      <c r="V44" s="101" t="s">
        <v>18</v>
      </c>
      <c r="W44" s="11"/>
      <c r="X44" s="101" t="s">
        <v>150</v>
      </c>
      <c r="Y44" s="101" t="s">
        <v>18</v>
      </c>
      <c r="Z44" s="11"/>
      <c r="AA44" s="11"/>
      <c r="AB44" s="101" t="s">
        <v>150</v>
      </c>
      <c r="AC44" s="101" t="s">
        <v>18</v>
      </c>
      <c r="AD44" s="11"/>
      <c r="AE44" s="11"/>
      <c r="AF44" s="101" t="s">
        <v>150</v>
      </c>
      <c r="AG44" s="101" t="s">
        <v>18</v>
      </c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/>
      <c r="EA44" s="11"/>
      <c r="EB44" s="11"/>
      <c r="EC44" s="11"/>
      <c r="ED44" s="11"/>
      <c r="EE44" s="11"/>
      <c r="EF44" s="11"/>
      <c r="EG44" s="11"/>
      <c r="EH44" s="11"/>
      <c r="EI44" s="11"/>
      <c r="EJ44" s="11"/>
      <c r="EK44" s="11"/>
    </row>
    <row r="45" spans="2:141" ht="42" thickBot="1">
      <c r="B45" s="103" t="s">
        <v>19</v>
      </c>
      <c r="C45" s="99" t="s">
        <v>160</v>
      </c>
      <c r="D45" s="15"/>
      <c r="E45" s="122">
        <f>1/12</f>
        <v>8.3333333333333329E-2</v>
      </c>
      <c r="F45" s="109">
        <f>F34*E45</f>
        <v>0</v>
      </c>
      <c r="G45" s="47"/>
      <c r="H45" s="47"/>
      <c r="I45" s="122">
        <f>$E$45</f>
        <v>8.3333333333333329E-2</v>
      </c>
      <c r="J45" s="109">
        <f>J34*I45</f>
        <v>0</v>
      </c>
      <c r="K45" s="47"/>
      <c r="L45" s="122">
        <f>$E$45</f>
        <v>8.3333333333333329E-2</v>
      </c>
      <c r="M45" s="109">
        <f>M34*L45</f>
        <v>0</v>
      </c>
      <c r="N45" s="47"/>
      <c r="O45" s="122">
        <f>$E$45</f>
        <v>8.3333333333333329E-2</v>
      </c>
      <c r="P45" s="109">
        <f>P34*O45</f>
        <v>0</v>
      </c>
      <c r="Q45" s="47"/>
      <c r="R45" s="122">
        <f>$E$45</f>
        <v>8.3333333333333329E-2</v>
      </c>
      <c r="S45" s="109">
        <f>S34*R45</f>
        <v>0</v>
      </c>
      <c r="T45" s="47"/>
      <c r="U45" s="122">
        <f>$E$45</f>
        <v>8.3333333333333329E-2</v>
      </c>
      <c r="V45" s="109">
        <f>V34*U45</f>
        <v>0</v>
      </c>
      <c r="W45" s="47"/>
      <c r="X45" s="122">
        <f>$E$45</f>
        <v>8.3333333333333329E-2</v>
      </c>
      <c r="Y45" s="109">
        <f>Y34*X45</f>
        <v>0</v>
      </c>
      <c r="Z45" s="47"/>
      <c r="AA45" s="47"/>
      <c r="AB45" s="122">
        <f>$E$45</f>
        <v>8.3333333333333329E-2</v>
      </c>
      <c r="AC45" s="109">
        <f>AC34*AB45</f>
        <v>0</v>
      </c>
      <c r="AD45" s="47"/>
      <c r="AE45" s="47"/>
      <c r="AF45" s="122">
        <f>$E$45</f>
        <v>8.3333333333333329E-2</v>
      </c>
      <c r="AG45" s="109">
        <f>AG34*AF45</f>
        <v>0</v>
      </c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</row>
    <row r="46" spans="2:141" ht="42" thickBot="1">
      <c r="B46" s="103" t="s">
        <v>21</v>
      </c>
      <c r="C46" s="99" t="s">
        <v>161</v>
      </c>
      <c r="D46" s="16"/>
      <c r="E46" s="123">
        <v>0.121</v>
      </c>
      <c r="F46" s="109">
        <f>F34*E46</f>
        <v>0</v>
      </c>
      <c r="G46" s="47"/>
      <c r="H46" s="47"/>
      <c r="I46" s="123">
        <f>$E$46</f>
        <v>0.121</v>
      </c>
      <c r="J46" s="109">
        <f>J34*I46</f>
        <v>0</v>
      </c>
      <c r="K46" s="47"/>
      <c r="L46" s="123">
        <f>$E$46</f>
        <v>0.121</v>
      </c>
      <c r="M46" s="109">
        <f>M34*L46</f>
        <v>0</v>
      </c>
      <c r="N46" s="47"/>
      <c r="O46" s="123">
        <f>$E$46</f>
        <v>0.121</v>
      </c>
      <c r="P46" s="109">
        <f>P34*O46</f>
        <v>0</v>
      </c>
      <c r="Q46" s="47"/>
      <c r="R46" s="123">
        <f>$E$46</f>
        <v>0.121</v>
      </c>
      <c r="S46" s="109">
        <f>S34*R46</f>
        <v>0</v>
      </c>
      <c r="T46" s="47"/>
      <c r="U46" s="123">
        <f>$E$46</f>
        <v>0.121</v>
      </c>
      <c r="V46" s="109">
        <f>V34*U46</f>
        <v>0</v>
      </c>
      <c r="W46" s="47"/>
      <c r="X46" s="123">
        <f>$E$46</f>
        <v>0.121</v>
      </c>
      <c r="Y46" s="109">
        <f>Y34*X46</f>
        <v>0</v>
      </c>
      <c r="Z46" s="47"/>
      <c r="AA46" s="47"/>
      <c r="AB46" s="123">
        <f>$E$46</f>
        <v>0.121</v>
      </c>
      <c r="AC46" s="109">
        <f>AC34*AB46</f>
        <v>0</v>
      </c>
      <c r="AD46" s="47"/>
      <c r="AE46" s="47"/>
      <c r="AF46" s="123">
        <f>$E$46</f>
        <v>0.121</v>
      </c>
      <c r="AG46" s="109">
        <f>AG34*AF46</f>
        <v>0</v>
      </c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</row>
    <row r="47" spans="2:141" s="79" customFormat="1" ht="16.5" thickBot="1">
      <c r="B47" s="276" t="s">
        <v>140</v>
      </c>
      <c r="C47" s="276"/>
      <c r="D47" s="80"/>
      <c r="E47" s="124"/>
      <c r="F47" s="125">
        <f>SUM(F45:F46)</f>
        <v>0</v>
      </c>
      <c r="G47" s="81"/>
      <c r="H47" s="81"/>
      <c r="I47" s="124"/>
      <c r="J47" s="125">
        <f>SUM(J45:J46)</f>
        <v>0</v>
      </c>
      <c r="K47" s="81"/>
      <c r="L47" s="124"/>
      <c r="M47" s="125">
        <f>SUM(M45:M46)</f>
        <v>0</v>
      </c>
      <c r="N47" s="81"/>
      <c r="O47" s="124"/>
      <c r="P47" s="125">
        <f>SUM(P45:P46)</f>
        <v>0</v>
      </c>
      <c r="Q47" s="81"/>
      <c r="R47" s="124"/>
      <c r="S47" s="125">
        <f>SUM(S45:S46)</f>
        <v>0</v>
      </c>
      <c r="T47" s="81"/>
      <c r="U47" s="124"/>
      <c r="V47" s="125">
        <f>SUM(V45:V46)</f>
        <v>0</v>
      </c>
      <c r="W47" s="81"/>
      <c r="X47" s="124"/>
      <c r="Y47" s="125">
        <f>SUM(Y45:Y46)</f>
        <v>0</v>
      </c>
      <c r="Z47" s="81"/>
      <c r="AA47" s="81"/>
      <c r="AB47" s="124"/>
      <c r="AC47" s="125">
        <f>SUM(AC45:AC46)</f>
        <v>0</v>
      </c>
      <c r="AD47" s="81"/>
      <c r="AE47" s="81"/>
      <c r="AF47" s="124"/>
      <c r="AG47" s="125">
        <f>SUM(AG45:AG46)</f>
        <v>0</v>
      </c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81"/>
      <c r="BD47" s="81"/>
      <c r="BE47" s="81"/>
      <c r="BF47" s="81"/>
      <c r="BG47" s="81"/>
      <c r="BH47" s="81"/>
      <c r="BI47" s="81"/>
      <c r="BJ47" s="81"/>
      <c r="BK47" s="81"/>
      <c r="BL47" s="81"/>
      <c r="BM47" s="81"/>
      <c r="BN47" s="81"/>
      <c r="BO47" s="81"/>
      <c r="BP47" s="81"/>
      <c r="BQ47" s="81"/>
      <c r="BR47" s="81"/>
      <c r="BS47" s="81"/>
      <c r="BT47" s="81"/>
      <c r="BU47" s="81"/>
      <c r="BV47" s="81"/>
      <c r="BW47" s="81"/>
      <c r="BX47" s="81"/>
      <c r="BY47" s="81"/>
      <c r="BZ47" s="81"/>
      <c r="CA47" s="81"/>
      <c r="CB47" s="81"/>
      <c r="CC47" s="81"/>
      <c r="CD47" s="81"/>
      <c r="CE47" s="81"/>
      <c r="CF47" s="81"/>
      <c r="CG47" s="81"/>
      <c r="CH47" s="81"/>
      <c r="CI47" s="81"/>
      <c r="CJ47" s="81"/>
      <c r="CK47" s="81"/>
      <c r="CL47" s="81"/>
      <c r="CM47" s="81"/>
      <c r="CN47" s="81"/>
      <c r="CO47" s="81"/>
      <c r="CP47" s="81"/>
      <c r="CQ47" s="81"/>
      <c r="CR47" s="81"/>
      <c r="CS47" s="81"/>
      <c r="CT47" s="81"/>
      <c r="CU47" s="81"/>
      <c r="CV47" s="81"/>
      <c r="CW47" s="81"/>
      <c r="CX47" s="81"/>
      <c r="CY47" s="81"/>
      <c r="CZ47" s="81"/>
      <c r="DA47" s="81"/>
      <c r="DB47" s="81"/>
      <c r="DC47" s="81"/>
      <c r="DD47" s="81"/>
      <c r="DE47" s="81"/>
      <c r="DF47" s="81"/>
      <c r="DG47" s="81"/>
      <c r="DH47" s="81"/>
      <c r="DI47" s="81"/>
      <c r="DJ47" s="81"/>
      <c r="DK47" s="81"/>
      <c r="DL47" s="81"/>
      <c r="DM47" s="81"/>
      <c r="DN47" s="81"/>
      <c r="DO47" s="81"/>
      <c r="DP47" s="81"/>
      <c r="DQ47" s="81"/>
      <c r="DR47" s="81"/>
      <c r="DS47" s="81"/>
      <c r="DT47" s="81"/>
      <c r="DU47" s="81"/>
      <c r="DV47" s="81"/>
      <c r="DW47" s="81"/>
      <c r="DX47" s="81"/>
      <c r="DY47" s="81"/>
      <c r="DZ47" s="81"/>
      <c r="EA47" s="81"/>
      <c r="EB47" s="81"/>
      <c r="EC47" s="81"/>
      <c r="ED47" s="81"/>
      <c r="EE47" s="81"/>
      <c r="EF47" s="81"/>
      <c r="EG47" s="81"/>
      <c r="EH47" s="81"/>
      <c r="EI47" s="81"/>
      <c r="EJ47" s="81"/>
      <c r="EK47" s="81"/>
    </row>
    <row r="48" spans="2:141" ht="30.95" customHeight="1" thickBot="1">
      <c r="B48" s="9"/>
      <c r="C48" s="9"/>
      <c r="D48" s="9"/>
      <c r="E48" s="9"/>
      <c r="F48" s="10"/>
      <c r="G48" s="10"/>
      <c r="H48" s="10"/>
      <c r="I48" s="9"/>
      <c r="J48" s="10"/>
      <c r="K48" s="10"/>
      <c r="L48" s="9"/>
      <c r="M48" s="10"/>
      <c r="N48" s="10"/>
      <c r="O48" s="9"/>
      <c r="P48" s="10"/>
      <c r="Q48" s="10"/>
      <c r="R48" s="9"/>
      <c r="S48" s="10"/>
      <c r="T48" s="10"/>
      <c r="U48" s="9"/>
      <c r="V48" s="10"/>
      <c r="W48" s="10"/>
      <c r="X48" s="9"/>
      <c r="Y48" s="10"/>
      <c r="Z48" s="10"/>
      <c r="AA48" s="10"/>
      <c r="AB48" s="9"/>
      <c r="AC48" s="10"/>
      <c r="AD48" s="10"/>
      <c r="AE48" s="10"/>
      <c r="AF48" s="9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</row>
    <row r="49" spans="2:141" s="79" customFormat="1" ht="30.95" customHeight="1" thickBot="1">
      <c r="B49" s="283" t="s">
        <v>38</v>
      </c>
      <c r="C49" s="283"/>
      <c r="D49" s="92"/>
      <c r="E49" s="284" t="s">
        <v>200</v>
      </c>
      <c r="F49" s="284"/>
      <c r="G49" s="92"/>
      <c r="H49" s="92"/>
      <c r="I49" s="284" t="s">
        <v>200</v>
      </c>
      <c r="J49" s="284"/>
      <c r="K49" s="92"/>
      <c r="L49" s="284" t="s">
        <v>200</v>
      </c>
      <c r="M49" s="284"/>
      <c r="N49" s="92"/>
      <c r="O49" s="284" t="s">
        <v>200</v>
      </c>
      <c r="P49" s="284"/>
      <c r="Q49" s="92"/>
      <c r="R49" s="284" t="s">
        <v>200</v>
      </c>
      <c r="S49" s="284"/>
      <c r="T49" s="92"/>
      <c r="U49" s="284" t="s">
        <v>200</v>
      </c>
      <c r="V49" s="284"/>
      <c r="W49" s="92"/>
      <c r="X49" s="284" t="s">
        <v>200</v>
      </c>
      <c r="Y49" s="284"/>
      <c r="Z49" s="92"/>
      <c r="AA49" s="92"/>
      <c r="AB49" s="284" t="s">
        <v>200</v>
      </c>
      <c r="AC49" s="284"/>
      <c r="AD49" s="92"/>
      <c r="AE49" s="92"/>
      <c r="AF49" s="284" t="s">
        <v>200</v>
      </c>
      <c r="AG49" s="284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  <c r="CD49" s="92"/>
      <c r="CE49" s="92"/>
      <c r="CF49" s="92"/>
      <c r="CG49" s="92"/>
      <c r="CH49" s="92"/>
      <c r="CI49" s="92"/>
      <c r="CJ49" s="92"/>
      <c r="CK49" s="92"/>
      <c r="CL49" s="92"/>
      <c r="CM49" s="92"/>
      <c r="CN49" s="92"/>
      <c r="CO49" s="92"/>
      <c r="CP49" s="92"/>
      <c r="CQ49" s="92"/>
      <c r="CR49" s="92"/>
      <c r="CS49" s="92"/>
      <c r="CT49" s="92"/>
      <c r="CU49" s="92"/>
      <c r="CV49" s="92"/>
      <c r="CW49" s="92"/>
      <c r="CX49" s="92"/>
      <c r="CY49" s="92"/>
      <c r="CZ49" s="92"/>
      <c r="DA49" s="92"/>
      <c r="DB49" s="92"/>
      <c r="DC49" s="92"/>
      <c r="DD49" s="92"/>
      <c r="DE49" s="92"/>
      <c r="DF49" s="92"/>
      <c r="DG49" s="92"/>
      <c r="DH49" s="92"/>
      <c r="DI49" s="92"/>
      <c r="DJ49" s="92"/>
      <c r="DK49" s="92"/>
      <c r="DL49" s="92"/>
      <c r="DM49" s="92"/>
      <c r="DN49" s="92"/>
      <c r="DO49" s="92"/>
      <c r="DP49" s="92"/>
      <c r="DQ49" s="92"/>
      <c r="DR49" s="92"/>
      <c r="DS49" s="92"/>
      <c r="DT49" s="92"/>
      <c r="DU49" s="92"/>
      <c r="DV49" s="92"/>
      <c r="DW49" s="92"/>
      <c r="DX49" s="92"/>
      <c r="DY49" s="92"/>
      <c r="DZ49" s="92"/>
      <c r="EA49" s="92"/>
      <c r="EB49" s="92"/>
      <c r="EC49" s="92"/>
      <c r="ED49" s="92"/>
      <c r="EE49" s="92"/>
      <c r="EF49" s="92"/>
      <c r="EG49" s="92"/>
      <c r="EH49" s="92"/>
      <c r="EI49" s="92"/>
      <c r="EJ49" s="92"/>
      <c r="EK49" s="92"/>
    </row>
    <row r="50" spans="2:141" ht="16.5" thickBot="1">
      <c r="B50" s="121" t="s">
        <v>39</v>
      </c>
      <c r="C50" s="121"/>
      <c r="D50" s="18"/>
      <c r="E50" s="18"/>
      <c r="F50" s="18">
        <f>F$34+F$47</f>
        <v>0</v>
      </c>
      <c r="G50" s="18"/>
      <c r="H50" s="18"/>
      <c r="I50" s="18"/>
      <c r="J50" s="18">
        <f>J$34+J$47</f>
        <v>0</v>
      </c>
      <c r="K50" s="18"/>
      <c r="L50" s="18"/>
      <c r="M50" s="18">
        <f>M$34+M$47</f>
        <v>0</v>
      </c>
      <c r="N50" s="18"/>
      <c r="O50" s="18"/>
      <c r="P50" s="18">
        <f>P$34+P$47</f>
        <v>0</v>
      </c>
      <c r="Q50" s="18"/>
      <c r="R50" s="18"/>
      <c r="S50" s="18">
        <f>S$34+S$47</f>
        <v>0</v>
      </c>
      <c r="T50" s="18"/>
      <c r="U50" s="18"/>
      <c r="V50" s="18">
        <f>V$34+V$47</f>
        <v>0</v>
      </c>
      <c r="W50" s="18"/>
      <c r="X50" s="18"/>
      <c r="Y50" s="18">
        <f>Y$34+Y$47</f>
        <v>0</v>
      </c>
      <c r="Z50" s="18"/>
      <c r="AA50" s="18"/>
      <c r="AB50" s="18"/>
      <c r="AC50" s="18">
        <f>AC$34+AC$47</f>
        <v>0</v>
      </c>
      <c r="AD50" s="18"/>
      <c r="AE50" s="18"/>
      <c r="AF50" s="18"/>
      <c r="AG50" s="18">
        <f>AG$34+AG$47</f>
        <v>0</v>
      </c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  <c r="DI50" s="18"/>
      <c r="DJ50" s="18"/>
      <c r="DK50" s="18"/>
      <c r="DL50" s="18"/>
      <c r="DM50" s="18"/>
      <c r="DN50" s="18"/>
      <c r="DO50" s="18"/>
      <c r="DP50" s="18"/>
      <c r="DQ50" s="18"/>
      <c r="DR50" s="18"/>
      <c r="DS50" s="18"/>
      <c r="DT50" s="18"/>
      <c r="DU50" s="18"/>
      <c r="DV50" s="18"/>
      <c r="DW50" s="18"/>
      <c r="DX50" s="18"/>
      <c r="DY50" s="18"/>
      <c r="DZ50" s="18"/>
      <c r="EA50" s="18"/>
      <c r="EB50" s="18"/>
      <c r="EC50" s="18"/>
      <c r="ED50" s="18"/>
      <c r="EE50" s="18"/>
      <c r="EF50" s="18"/>
      <c r="EG50" s="18"/>
      <c r="EH50" s="18"/>
      <c r="EI50" s="18"/>
      <c r="EJ50" s="18"/>
      <c r="EK50" s="18"/>
    </row>
    <row r="51" spans="2:141" ht="16.5" thickBot="1">
      <c r="B51" s="101" t="s">
        <v>40</v>
      </c>
      <c r="C51" s="216" t="s">
        <v>41</v>
      </c>
      <c r="D51" s="11"/>
      <c r="E51" s="101" t="s">
        <v>150</v>
      </c>
      <c r="F51" s="101" t="s">
        <v>18</v>
      </c>
      <c r="G51" s="11"/>
      <c r="H51" s="11"/>
      <c r="I51" s="101" t="s">
        <v>150</v>
      </c>
      <c r="J51" s="101" t="s">
        <v>18</v>
      </c>
      <c r="K51" s="11"/>
      <c r="L51" s="101" t="s">
        <v>150</v>
      </c>
      <c r="M51" s="101" t="s">
        <v>18</v>
      </c>
      <c r="N51" s="11"/>
      <c r="O51" s="101" t="s">
        <v>150</v>
      </c>
      <c r="P51" s="101" t="s">
        <v>18</v>
      </c>
      <c r="Q51" s="11"/>
      <c r="R51" s="101" t="s">
        <v>150</v>
      </c>
      <c r="S51" s="101" t="s">
        <v>18</v>
      </c>
      <c r="T51" s="11"/>
      <c r="U51" s="101" t="s">
        <v>150</v>
      </c>
      <c r="V51" s="101" t="s">
        <v>18</v>
      </c>
      <c r="W51" s="11"/>
      <c r="X51" s="101" t="s">
        <v>150</v>
      </c>
      <c r="Y51" s="101" t="s">
        <v>18</v>
      </c>
      <c r="Z51" s="11"/>
      <c r="AA51" s="11"/>
      <c r="AB51" s="101" t="s">
        <v>150</v>
      </c>
      <c r="AC51" s="101" t="s">
        <v>18</v>
      </c>
      <c r="AD51" s="11"/>
      <c r="AE51" s="11"/>
      <c r="AF51" s="101" t="s">
        <v>150</v>
      </c>
      <c r="AG51" s="101" t="s">
        <v>18</v>
      </c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s="11"/>
      <c r="EA51" s="11"/>
      <c r="EB51" s="11"/>
      <c r="EC51" s="11"/>
      <c r="ED51" s="11"/>
      <c r="EE51" s="11"/>
      <c r="EF51" s="11"/>
      <c r="EG51" s="11"/>
      <c r="EH51" s="11"/>
      <c r="EI51" s="11"/>
      <c r="EJ51" s="11"/>
      <c r="EK51" s="11"/>
    </row>
    <row r="52" spans="2:141" ht="16.5" thickBot="1">
      <c r="B52" s="103" t="s">
        <v>19</v>
      </c>
      <c r="C52" s="99" t="s">
        <v>42</v>
      </c>
      <c r="D52" s="19"/>
      <c r="E52" s="126">
        <v>0.2</v>
      </c>
      <c r="F52" s="127">
        <f>F$50*E52</f>
        <v>0</v>
      </c>
      <c r="G52" s="26"/>
      <c r="H52" s="26"/>
      <c r="I52" s="126">
        <f>$E$52</f>
        <v>0.2</v>
      </c>
      <c r="J52" s="127">
        <f>J$50*I52</f>
        <v>0</v>
      </c>
      <c r="K52" s="26"/>
      <c r="L52" s="126">
        <f>$E$52</f>
        <v>0.2</v>
      </c>
      <c r="M52" s="127">
        <f>M$50*L52</f>
        <v>0</v>
      </c>
      <c r="N52" s="26"/>
      <c r="O52" s="126">
        <f>$E$52</f>
        <v>0.2</v>
      </c>
      <c r="P52" s="127">
        <f>P$50*O52</f>
        <v>0</v>
      </c>
      <c r="Q52" s="26"/>
      <c r="R52" s="126">
        <f>$E$52</f>
        <v>0.2</v>
      </c>
      <c r="S52" s="127">
        <f>S$50*R52</f>
        <v>0</v>
      </c>
      <c r="T52" s="26"/>
      <c r="U52" s="126">
        <f>$E$52</f>
        <v>0.2</v>
      </c>
      <c r="V52" s="127">
        <f>V$50*U52</f>
        <v>0</v>
      </c>
      <c r="W52" s="26"/>
      <c r="X52" s="126">
        <f>$E$52</f>
        <v>0.2</v>
      </c>
      <c r="Y52" s="127">
        <f>Y$50*X52</f>
        <v>0</v>
      </c>
      <c r="Z52" s="26"/>
      <c r="AA52" s="26"/>
      <c r="AB52" s="126">
        <f>$E$52</f>
        <v>0.2</v>
      </c>
      <c r="AC52" s="127">
        <f>AC$50*AB52</f>
        <v>0</v>
      </c>
      <c r="AD52" s="26"/>
      <c r="AE52" s="26"/>
      <c r="AF52" s="126">
        <f>$E$52</f>
        <v>0.2</v>
      </c>
      <c r="AG52" s="127">
        <f>AG$50*AF52</f>
        <v>0</v>
      </c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  <c r="BR52" s="26"/>
      <c r="BS52" s="26"/>
      <c r="BT52" s="26"/>
      <c r="BU52" s="26"/>
      <c r="BV52" s="26"/>
      <c r="BW52" s="26"/>
      <c r="BX52" s="26"/>
      <c r="BY52" s="26"/>
      <c r="BZ52" s="26"/>
      <c r="CA52" s="26"/>
      <c r="CB52" s="26"/>
      <c r="CC52" s="26"/>
      <c r="CD52" s="26"/>
      <c r="CE52" s="26"/>
      <c r="CF52" s="26"/>
      <c r="CG52" s="26"/>
      <c r="CH52" s="26"/>
      <c r="CI52" s="26"/>
      <c r="CJ52" s="26"/>
      <c r="CK52" s="26"/>
      <c r="CL52" s="26"/>
      <c r="CM52" s="26"/>
      <c r="CN52" s="26"/>
      <c r="CO52" s="26"/>
      <c r="CP52" s="26"/>
      <c r="CQ52" s="26"/>
      <c r="CR52" s="26"/>
      <c r="CS52" s="26"/>
      <c r="CT52" s="26"/>
      <c r="CU52" s="26"/>
      <c r="CV52" s="26"/>
      <c r="CW52" s="26"/>
      <c r="CX52" s="26"/>
      <c r="CY52" s="26"/>
      <c r="CZ52" s="26"/>
      <c r="DA52" s="26"/>
      <c r="DB52" s="26"/>
      <c r="DC52" s="26"/>
      <c r="DD52" s="26"/>
      <c r="DE52" s="26"/>
      <c r="DF52" s="26"/>
      <c r="DG52" s="26"/>
      <c r="DH52" s="26"/>
      <c r="DI52" s="26"/>
      <c r="DJ52" s="26"/>
      <c r="DK52" s="26"/>
      <c r="DL52" s="26"/>
      <c r="DM52" s="26"/>
      <c r="DN52" s="26"/>
      <c r="DO52" s="26"/>
      <c r="DP52" s="26"/>
      <c r="DQ52" s="26"/>
      <c r="DR52" s="26"/>
      <c r="DS52" s="26"/>
      <c r="DT52" s="26"/>
      <c r="DU52" s="26"/>
      <c r="DV52" s="26"/>
      <c r="DW52" s="26"/>
      <c r="DX52" s="26"/>
      <c r="DY52" s="26"/>
      <c r="DZ52" s="26"/>
      <c r="EA52" s="26"/>
      <c r="EB52" s="26"/>
      <c r="EC52" s="26"/>
      <c r="ED52" s="26"/>
      <c r="EE52" s="26"/>
      <c r="EF52" s="26"/>
      <c r="EG52" s="26"/>
      <c r="EH52" s="26"/>
      <c r="EI52" s="26"/>
      <c r="EJ52" s="26"/>
      <c r="EK52" s="26"/>
    </row>
    <row r="53" spans="2:141" ht="16.5" thickBot="1">
      <c r="B53" s="103" t="s">
        <v>21</v>
      </c>
      <c r="C53" s="99" t="s">
        <v>43</v>
      </c>
      <c r="D53" s="20"/>
      <c r="E53" s="128">
        <v>2.5000000000000001E-2</v>
      </c>
      <c r="F53" s="127">
        <f t="shared" ref="F53:F59" si="0">F$50*E53</f>
        <v>0</v>
      </c>
      <c r="G53" s="49"/>
      <c r="H53" s="49"/>
      <c r="I53" s="128">
        <f>$E$53</f>
        <v>2.5000000000000001E-2</v>
      </c>
      <c r="J53" s="127">
        <f t="shared" ref="J53" si="1">J$50*I53</f>
        <v>0</v>
      </c>
      <c r="K53" s="49"/>
      <c r="L53" s="128">
        <f>$E$53</f>
        <v>2.5000000000000001E-2</v>
      </c>
      <c r="M53" s="127">
        <f t="shared" ref="M53" si="2">M$50*L53</f>
        <v>0</v>
      </c>
      <c r="N53" s="49"/>
      <c r="O53" s="128">
        <f>$E$53</f>
        <v>2.5000000000000001E-2</v>
      </c>
      <c r="P53" s="127">
        <f t="shared" ref="P53" si="3">P$50*O53</f>
        <v>0</v>
      </c>
      <c r="Q53" s="49"/>
      <c r="R53" s="128">
        <f>$E$53</f>
        <v>2.5000000000000001E-2</v>
      </c>
      <c r="S53" s="127">
        <f t="shared" ref="S53" si="4">S$50*R53</f>
        <v>0</v>
      </c>
      <c r="T53" s="49"/>
      <c r="U53" s="128">
        <f>$E$53</f>
        <v>2.5000000000000001E-2</v>
      </c>
      <c r="V53" s="127">
        <f t="shared" ref="V53" si="5">V$50*U53</f>
        <v>0</v>
      </c>
      <c r="W53" s="49"/>
      <c r="X53" s="128">
        <f>$E$53</f>
        <v>2.5000000000000001E-2</v>
      </c>
      <c r="Y53" s="127">
        <f t="shared" ref="Y53" si="6">Y$50*X53</f>
        <v>0</v>
      </c>
      <c r="Z53" s="49"/>
      <c r="AA53" s="49"/>
      <c r="AB53" s="128">
        <f>$E$53</f>
        <v>2.5000000000000001E-2</v>
      </c>
      <c r="AC53" s="127">
        <f t="shared" ref="AC53" si="7">AC$50*AB53</f>
        <v>0</v>
      </c>
      <c r="AD53" s="49"/>
      <c r="AE53" s="49"/>
      <c r="AF53" s="128">
        <f>$E$53</f>
        <v>2.5000000000000001E-2</v>
      </c>
      <c r="AG53" s="127">
        <f t="shared" ref="AG53" si="8">AG$50*AF53</f>
        <v>0</v>
      </c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</row>
    <row r="54" spans="2:141" ht="16.5" thickBot="1">
      <c r="B54" s="103" t="s">
        <v>23</v>
      </c>
      <c r="C54" s="130" t="s">
        <v>44</v>
      </c>
      <c r="D54" s="21"/>
      <c r="E54" s="265">
        <f>'1-Dados Básicos'!$C$52</f>
        <v>0</v>
      </c>
      <c r="F54" s="127">
        <f>F$50*E54</f>
        <v>0</v>
      </c>
      <c r="G54" s="54"/>
      <c r="H54" s="54"/>
      <c r="I54" s="255">
        <f>'1-Dados Básicos'!$D$52</f>
        <v>0</v>
      </c>
      <c r="J54" s="127">
        <f>J$50*I54</f>
        <v>0</v>
      </c>
      <c r="K54" s="54"/>
      <c r="L54" s="255">
        <f>'1-Dados Básicos'!$D$52</f>
        <v>0</v>
      </c>
      <c r="M54" s="127">
        <f>M$50*L54</f>
        <v>0</v>
      </c>
      <c r="N54" s="54"/>
      <c r="O54" s="255">
        <f>'1-Dados Básicos'!$D$52</f>
        <v>0</v>
      </c>
      <c r="P54" s="127">
        <f>P$50*O54</f>
        <v>0</v>
      </c>
      <c r="Q54" s="54"/>
      <c r="R54" s="255">
        <f>'1-Dados Básicos'!$D$52</f>
        <v>0</v>
      </c>
      <c r="S54" s="127">
        <f>S$50*R54</f>
        <v>0</v>
      </c>
      <c r="T54" s="54"/>
      <c r="U54" s="255">
        <f>'1-Dados Básicos'!$D$52</f>
        <v>0</v>
      </c>
      <c r="V54" s="127">
        <f>V$50*U54</f>
        <v>0</v>
      </c>
      <c r="W54" s="54"/>
      <c r="X54" s="255">
        <f>'1-Dados Básicos'!$D$52</f>
        <v>0</v>
      </c>
      <c r="Y54" s="127">
        <f>Y$50*X54</f>
        <v>0</v>
      </c>
      <c r="Z54" s="54"/>
      <c r="AA54" s="54"/>
      <c r="AB54" s="255">
        <f>'1-Dados Básicos'!$E$52</f>
        <v>0</v>
      </c>
      <c r="AC54" s="127">
        <f>AC$50*AB54</f>
        <v>0</v>
      </c>
      <c r="AD54" s="54"/>
      <c r="AE54" s="54"/>
      <c r="AF54" s="255">
        <f>'1-Dados Básicos'!$F$52</f>
        <v>0</v>
      </c>
      <c r="AG54" s="127">
        <f>AG$50*AF54</f>
        <v>0</v>
      </c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/>
      <c r="AZ54" s="54"/>
      <c r="BA54" s="54"/>
      <c r="BB54" s="54"/>
      <c r="BC54" s="54"/>
      <c r="BD54" s="54"/>
      <c r="BE54" s="54"/>
      <c r="BF54" s="54"/>
      <c r="BG54" s="54"/>
      <c r="BH54" s="54"/>
      <c r="BI54" s="54"/>
      <c r="BJ54" s="54"/>
      <c r="BK54" s="54"/>
      <c r="BL54" s="54"/>
      <c r="BM54" s="54"/>
      <c r="BN54" s="54"/>
      <c r="BO54" s="54"/>
      <c r="BP54" s="54"/>
      <c r="BQ54" s="54"/>
      <c r="BR54" s="54"/>
      <c r="BS54" s="54"/>
      <c r="BT54" s="54"/>
      <c r="BU54" s="54"/>
      <c r="BV54" s="54"/>
      <c r="BW54" s="54"/>
      <c r="BX54" s="54"/>
      <c r="BY54" s="54"/>
      <c r="BZ54" s="54"/>
      <c r="CA54" s="54"/>
      <c r="CB54" s="54"/>
      <c r="CC54" s="54"/>
      <c r="CD54" s="54"/>
      <c r="CE54" s="54"/>
      <c r="CF54" s="54"/>
      <c r="CG54" s="54"/>
      <c r="CH54" s="54"/>
      <c r="CI54" s="54"/>
      <c r="CJ54" s="54"/>
      <c r="CK54" s="54"/>
      <c r="CL54" s="54"/>
      <c r="CM54" s="54"/>
      <c r="CN54" s="54"/>
      <c r="CO54" s="54"/>
      <c r="CP54" s="54"/>
      <c r="CQ54" s="54"/>
      <c r="CR54" s="54"/>
      <c r="CS54" s="54"/>
      <c r="CT54" s="54"/>
      <c r="CU54" s="54"/>
      <c r="CV54" s="54"/>
      <c r="CW54" s="54"/>
      <c r="CX54" s="54"/>
      <c r="CY54" s="54"/>
      <c r="CZ54" s="54"/>
      <c r="DA54" s="54"/>
      <c r="DB54" s="54"/>
      <c r="DC54" s="54"/>
      <c r="DD54" s="54"/>
      <c r="DE54" s="54"/>
      <c r="DF54" s="54"/>
      <c r="DG54" s="54"/>
      <c r="DH54" s="54"/>
      <c r="DI54" s="54"/>
      <c r="DJ54" s="54"/>
      <c r="DK54" s="54"/>
      <c r="DL54" s="54"/>
      <c r="DM54" s="54"/>
      <c r="DN54" s="54"/>
      <c r="DO54" s="54"/>
      <c r="DP54" s="54"/>
      <c r="DQ54" s="54"/>
      <c r="DR54" s="54"/>
      <c r="DS54" s="54"/>
      <c r="DT54" s="54"/>
      <c r="DU54" s="54"/>
      <c r="DV54" s="54"/>
      <c r="DW54" s="54"/>
      <c r="DX54" s="54"/>
      <c r="DY54" s="54"/>
      <c r="DZ54" s="54"/>
      <c r="EA54" s="54"/>
      <c r="EB54" s="54"/>
      <c r="EC54" s="54"/>
      <c r="ED54" s="54"/>
      <c r="EE54" s="54"/>
      <c r="EF54" s="54"/>
      <c r="EG54" s="54"/>
      <c r="EH54" s="54"/>
      <c r="EI54" s="54"/>
      <c r="EJ54" s="54"/>
      <c r="EK54" s="54"/>
    </row>
    <row r="55" spans="2:141" ht="16.5" thickBot="1">
      <c r="B55" s="103" t="s">
        <v>25</v>
      </c>
      <c r="C55" s="99" t="s">
        <v>45</v>
      </c>
      <c r="D55" s="20"/>
      <c r="E55" s="128">
        <v>1.4999999999999999E-2</v>
      </c>
      <c r="F55" s="127">
        <f t="shared" si="0"/>
        <v>0</v>
      </c>
      <c r="G55" s="49"/>
      <c r="H55" s="49"/>
      <c r="I55" s="128">
        <f>$E$55</f>
        <v>1.4999999999999999E-2</v>
      </c>
      <c r="J55" s="127">
        <f t="shared" ref="J55:J59" si="9">J$50*I55</f>
        <v>0</v>
      </c>
      <c r="K55" s="49"/>
      <c r="L55" s="128">
        <f>$E$55</f>
        <v>1.4999999999999999E-2</v>
      </c>
      <c r="M55" s="127">
        <f t="shared" ref="M55:M59" si="10">M$50*L55</f>
        <v>0</v>
      </c>
      <c r="N55" s="49"/>
      <c r="O55" s="128">
        <f>$E$55</f>
        <v>1.4999999999999999E-2</v>
      </c>
      <c r="P55" s="127">
        <f t="shared" ref="P55:P59" si="11">P$50*O55</f>
        <v>0</v>
      </c>
      <c r="Q55" s="49"/>
      <c r="R55" s="128">
        <f>$E$55</f>
        <v>1.4999999999999999E-2</v>
      </c>
      <c r="S55" s="127">
        <f t="shared" ref="S55:S59" si="12">S$50*R55</f>
        <v>0</v>
      </c>
      <c r="T55" s="49"/>
      <c r="U55" s="128">
        <f>$E$55</f>
        <v>1.4999999999999999E-2</v>
      </c>
      <c r="V55" s="127">
        <f t="shared" ref="V55:V59" si="13">V$50*U55</f>
        <v>0</v>
      </c>
      <c r="W55" s="49"/>
      <c r="X55" s="128">
        <f>$E$55</f>
        <v>1.4999999999999999E-2</v>
      </c>
      <c r="Y55" s="127">
        <f t="shared" ref="Y55:Y59" si="14">Y$50*X55</f>
        <v>0</v>
      </c>
      <c r="Z55" s="49"/>
      <c r="AA55" s="49"/>
      <c r="AB55" s="128">
        <f>$E$55</f>
        <v>1.4999999999999999E-2</v>
      </c>
      <c r="AC55" s="127">
        <f t="shared" ref="AC55:AC59" si="15">AC$50*AB55</f>
        <v>0</v>
      </c>
      <c r="AD55" s="49"/>
      <c r="AE55" s="49"/>
      <c r="AF55" s="128">
        <f>$E$55</f>
        <v>1.4999999999999999E-2</v>
      </c>
      <c r="AG55" s="127">
        <f t="shared" ref="AG55:AG59" si="16">AG$50*AF55</f>
        <v>0</v>
      </c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</row>
    <row r="56" spans="2:141" ht="16.5" thickBot="1">
      <c r="B56" s="103" t="s">
        <v>27</v>
      </c>
      <c r="C56" s="99" t="s">
        <v>46</v>
      </c>
      <c r="D56" s="20"/>
      <c r="E56" s="128">
        <v>0.01</v>
      </c>
      <c r="F56" s="127">
        <f t="shared" si="0"/>
        <v>0</v>
      </c>
      <c r="G56" s="49"/>
      <c r="H56" s="49"/>
      <c r="I56" s="128">
        <f>$E$56</f>
        <v>0.01</v>
      </c>
      <c r="J56" s="127">
        <f t="shared" si="9"/>
        <v>0</v>
      </c>
      <c r="K56" s="49"/>
      <c r="L56" s="128">
        <f>$E$56</f>
        <v>0.01</v>
      </c>
      <c r="M56" s="127">
        <f t="shared" si="10"/>
        <v>0</v>
      </c>
      <c r="N56" s="49"/>
      <c r="O56" s="128">
        <f>$E$56</f>
        <v>0.01</v>
      </c>
      <c r="P56" s="127">
        <f t="shared" si="11"/>
        <v>0</v>
      </c>
      <c r="Q56" s="49"/>
      <c r="R56" s="128">
        <f>$E$56</f>
        <v>0.01</v>
      </c>
      <c r="S56" s="127">
        <f t="shared" si="12"/>
        <v>0</v>
      </c>
      <c r="T56" s="49"/>
      <c r="U56" s="128">
        <f>$E$56</f>
        <v>0.01</v>
      </c>
      <c r="V56" s="127">
        <f t="shared" si="13"/>
        <v>0</v>
      </c>
      <c r="W56" s="49"/>
      <c r="X56" s="128">
        <f>$E$56</f>
        <v>0.01</v>
      </c>
      <c r="Y56" s="127">
        <f t="shared" si="14"/>
        <v>0</v>
      </c>
      <c r="Z56" s="49"/>
      <c r="AA56" s="49"/>
      <c r="AB56" s="128">
        <f>$E$56</f>
        <v>0.01</v>
      </c>
      <c r="AC56" s="127">
        <f t="shared" si="15"/>
        <v>0</v>
      </c>
      <c r="AD56" s="49"/>
      <c r="AE56" s="49"/>
      <c r="AF56" s="128">
        <f>$E$56</f>
        <v>0.01</v>
      </c>
      <c r="AG56" s="127">
        <f t="shared" si="16"/>
        <v>0</v>
      </c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</row>
    <row r="57" spans="2:141" ht="16.5" thickBot="1">
      <c r="B57" s="103" t="s">
        <v>29</v>
      </c>
      <c r="C57" s="99" t="s">
        <v>47</v>
      </c>
      <c r="D57" s="20"/>
      <c r="E57" s="128">
        <v>6.0000000000000001E-3</v>
      </c>
      <c r="F57" s="127">
        <f t="shared" si="0"/>
        <v>0</v>
      </c>
      <c r="G57" s="49"/>
      <c r="H57" s="49"/>
      <c r="I57" s="128">
        <f>$E$57</f>
        <v>6.0000000000000001E-3</v>
      </c>
      <c r="J57" s="127">
        <f t="shared" si="9"/>
        <v>0</v>
      </c>
      <c r="K57" s="49"/>
      <c r="L57" s="128">
        <f>$E$57</f>
        <v>6.0000000000000001E-3</v>
      </c>
      <c r="M57" s="127">
        <f t="shared" si="10"/>
        <v>0</v>
      </c>
      <c r="N57" s="49"/>
      <c r="O57" s="128">
        <f>$E$57</f>
        <v>6.0000000000000001E-3</v>
      </c>
      <c r="P57" s="127">
        <f t="shared" si="11"/>
        <v>0</v>
      </c>
      <c r="Q57" s="49"/>
      <c r="R57" s="128">
        <f>$E$57</f>
        <v>6.0000000000000001E-3</v>
      </c>
      <c r="S57" s="127">
        <f t="shared" si="12"/>
        <v>0</v>
      </c>
      <c r="T57" s="49"/>
      <c r="U57" s="128">
        <f>$E$57</f>
        <v>6.0000000000000001E-3</v>
      </c>
      <c r="V57" s="127">
        <f t="shared" si="13"/>
        <v>0</v>
      </c>
      <c r="W57" s="49"/>
      <c r="X57" s="128">
        <f>$E$57</f>
        <v>6.0000000000000001E-3</v>
      </c>
      <c r="Y57" s="127">
        <f t="shared" si="14"/>
        <v>0</v>
      </c>
      <c r="Z57" s="49"/>
      <c r="AA57" s="49"/>
      <c r="AB57" s="128">
        <f>$E$57</f>
        <v>6.0000000000000001E-3</v>
      </c>
      <c r="AC57" s="127">
        <f t="shared" si="15"/>
        <v>0</v>
      </c>
      <c r="AD57" s="49"/>
      <c r="AE57" s="49"/>
      <c r="AF57" s="128">
        <f>$E$57</f>
        <v>6.0000000000000001E-3</v>
      </c>
      <c r="AG57" s="127">
        <f t="shared" si="16"/>
        <v>0</v>
      </c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</row>
    <row r="58" spans="2:141" ht="16.5" thickBot="1">
      <c r="B58" s="103" t="s">
        <v>31</v>
      </c>
      <c r="C58" s="99" t="s">
        <v>48</v>
      </c>
      <c r="D58" s="20"/>
      <c r="E58" s="128">
        <v>2E-3</v>
      </c>
      <c r="F58" s="127">
        <f t="shared" si="0"/>
        <v>0</v>
      </c>
      <c r="G58" s="49"/>
      <c r="H58" s="49"/>
      <c r="I58" s="128">
        <f>$E$58</f>
        <v>2E-3</v>
      </c>
      <c r="J58" s="127">
        <f t="shared" si="9"/>
        <v>0</v>
      </c>
      <c r="K58" s="49"/>
      <c r="L58" s="128">
        <f>$E$58</f>
        <v>2E-3</v>
      </c>
      <c r="M58" s="127">
        <f t="shared" si="10"/>
        <v>0</v>
      </c>
      <c r="N58" s="49"/>
      <c r="O58" s="128">
        <f>$E$58</f>
        <v>2E-3</v>
      </c>
      <c r="P58" s="127">
        <f t="shared" si="11"/>
        <v>0</v>
      </c>
      <c r="Q58" s="49"/>
      <c r="R58" s="128">
        <f>$E$58</f>
        <v>2E-3</v>
      </c>
      <c r="S58" s="127">
        <f t="shared" si="12"/>
        <v>0</v>
      </c>
      <c r="T58" s="49"/>
      <c r="U58" s="128">
        <f>$E$58</f>
        <v>2E-3</v>
      </c>
      <c r="V58" s="127">
        <f t="shared" si="13"/>
        <v>0</v>
      </c>
      <c r="W58" s="49"/>
      <c r="X58" s="128">
        <f>$E$58</f>
        <v>2E-3</v>
      </c>
      <c r="Y58" s="127">
        <f t="shared" si="14"/>
        <v>0</v>
      </c>
      <c r="Z58" s="49"/>
      <c r="AA58" s="49"/>
      <c r="AB58" s="128">
        <f>$E$58</f>
        <v>2E-3</v>
      </c>
      <c r="AC58" s="127">
        <f t="shared" si="15"/>
        <v>0</v>
      </c>
      <c r="AD58" s="49"/>
      <c r="AE58" s="49"/>
      <c r="AF58" s="128">
        <f>$E$58</f>
        <v>2E-3</v>
      </c>
      <c r="AG58" s="127">
        <f t="shared" si="16"/>
        <v>0</v>
      </c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</row>
    <row r="59" spans="2:141" ht="16.5" thickBot="1">
      <c r="B59" s="103" t="s">
        <v>49</v>
      </c>
      <c r="C59" s="99" t="s">
        <v>50</v>
      </c>
      <c r="D59" s="20"/>
      <c r="E59" s="128">
        <v>0.08</v>
      </c>
      <c r="F59" s="127">
        <f t="shared" si="0"/>
        <v>0</v>
      </c>
      <c r="G59" s="49"/>
      <c r="H59" s="49"/>
      <c r="I59" s="128">
        <f>$E$59</f>
        <v>0.08</v>
      </c>
      <c r="J59" s="127">
        <f t="shared" si="9"/>
        <v>0</v>
      </c>
      <c r="K59" s="49"/>
      <c r="L59" s="128">
        <f>$E$59</f>
        <v>0.08</v>
      </c>
      <c r="M59" s="127">
        <f t="shared" si="10"/>
        <v>0</v>
      </c>
      <c r="N59" s="49"/>
      <c r="O59" s="128">
        <f>$E$59</f>
        <v>0.08</v>
      </c>
      <c r="P59" s="127">
        <f t="shared" si="11"/>
        <v>0</v>
      </c>
      <c r="Q59" s="49"/>
      <c r="R59" s="128">
        <f>$E$59</f>
        <v>0.08</v>
      </c>
      <c r="S59" s="127">
        <f t="shared" si="12"/>
        <v>0</v>
      </c>
      <c r="T59" s="49"/>
      <c r="U59" s="128">
        <f>$E$59</f>
        <v>0.08</v>
      </c>
      <c r="V59" s="127">
        <f t="shared" si="13"/>
        <v>0</v>
      </c>
      <c r="W59" s="49"/>
      <c r="X59" s="128">
        <f>$E$59</f>
        <v>0.08</v>
      </c>
      <c r="Y59" s="127">
        <f t="shared" si="14"/>
        <v>0</v>
      </c>
      <c r="Z59" s="49"/>
      <c r="AA59" s="49"/>
      <c r="AB59" s="128">
        <f>$E$59</f>
        <v>0.08</v>
      </c>
      <c r="AC59" s="127">
        <f t="shared" si="15"/>
        <v>0</v>
      </c>
      <c r="AD59" s="49"/>
      <c r="AE59" s="49"/>
      <c r="AF59" s="128">
        <f>$E$59</f>
        <v>0.08</v>
      </c>
      <c r="AG59" s="127">
        <f t="shared" si="16"/>
        <v>0</v>
      </c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</row>
    <row r="60" spans="2:141" s="79" customFormat="1" ht="16.5" thickBot="1">
      <c r="B60" s="276" t="s">
        <v>141</v>
      </c>
      <c r="C60" s="276"/>
      <c r="D60" s="82"/>
      <c r="E60" s="129">
        <f>SUM(E52:E59)</f>
        <v>0.33800000000000002</v>
      </c>
      <c r="F60" s="125">
        <f>SUM(F52:F59)</f>
        <v>0</v>
      </c>
      <c r="G60" s="81"/>
      <c r="H60" s="81"/>
      <c r="I60" s="129">
        <f>SUM(I52:I59)</f>
        <v>0.33800000000000002</v>
      </c>
      <c r="J60" s="125">
        <f>SUM(J52:J59)</f>
        <v>0</v>
      </c>
      <c r="K60" s="81"/>
      <c r="L60" s="129">
        <f>SUM(L52:L59)</f>
        <v>0.33800000000000002</v>
      </c>
      <c r="M60" s="125">
        <f>SUM(M52:M59)</f>
        <v>0</v>
      </c>
      <c r="N60" s="81"/>
      <c r="O60" s="129">
        <f>SUM(O52:O59)</f>
        <v>0.33800000000000002</v>
      </c>
      <c r="P60" s="125">
        <f>SUM(P52:P59)</f>
        <v>0</v>
      </c>
      <c r="Q60" s="81"/>
      <c r="R60" s="129">
        <f>SUM(R52:R59)</f>
        <v>0.33800000000000002</v>
      </c>
      <c r="S60" s="125">
        <f>SUM(S52:S59)</f>
        <v>0</v>
      </c>
      <c r="T60" s="81"/>
      <c r="U60" s="129">
        <f>SUM(U52:U59)</f>
        <v>0.33800000000000002</v>
      </c>
      <c r="V60" s="125">
        <f>SUM(V52:V59)</f>
        <v>0</v>
      </c>
      <c r="W60" s="81"/>
      <c r="X60" s="129">
        <f>SUM(X52:X59)</f>
        <v>0.33800000000000002</v>
      </c>
      <c r="Y60" s="125">
        <f>SUM(Y52:Y59)</f>
        <v>0</v>
      </c>
      <c r="Z60" s="81"/>
      <c r="AA60" s="81"/>
      <c r="AB60" s="129">
        <f>SUM(AB52:AB59)</f>
        <v>0.33800000000000002</v>
      </c>
      <c r="AC60" s="125">
        <f>SUM(AC52:AC59)</f>
        <v>0</v>
      </c>
      <c r="AD60" s="81"/>
      <c r="AE60" s="81"/>
      <c r="AF60" s="129">
        <f>SUM(AF52:AF59)</f>
        <v>0.33800000000000002</v>
      </c>
      <c r="AG60" s="125">
        <f>SUM(AG52:AG59)</f>
        <v>0</v>
      </c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81"/>
      <c r="BR60" s="81"/>
      <c r="BS60" s="81"/>
      <c r="BT60" s="81"/>
      <c r="BU60" s="81"/>
      <c r="BV60" s="81"/>
      <c r="BW60" s="81"/>
      <c r="BX60" s="81"/>
      <c r="BY60" s="81"/>
      <c r="BZ60" s="81"/>
      <c r="CA60" s="81"/>
      <c r="CB60" s="81"/>
      <c r="CC60" s="81"/>
      <c r="CD60" s="81"/>
      <c r="CE60" s="81"/>
      <c r="CF60" s="81"/>
      <c r="CG60" s="81"/>
      <c r="CH60" s="81"/>
      <c r="CI60" s="81"/>
      <c r="CJ60" s="81"/>
      <c r="CK60" s="81"/>
      <c r="CL60" s="81"/>
      <c r="CM60" s="81"/>
      <c r="CN60" s="81"/>
      <c r="CO60" s="81"/>
      <c r="CP60" s="81"/>
      <c r="CQ60" s="81"/>
      <c r="CR60" s="81"/>
      <c r="CS60" s="81"/>
      <c r="CT60" s="81"/>
      <c r="CU60" s="81"/>
      <c r="CV60" s="81"/>
      <c r="CW60" s="81"/>
      <c r="CX60" s="81"/>
      <c r="CY60" s="81"/>
      <c r="CZ60" s="81"/>
      <c r="DA60" s="81"/>
      <c r="DB60" s="81"/>
      <c r="DC60" s="81"/>
      <c r="DD60" s="81"/>
      <c r="DE60" s="81"/>
      <c r="DF60" s="81"/>
      <c r="DG60" s="81"/>
      <c r="DH60" s="81"/>
      <c r="DI60" s="81"/>
      <c r="DJ60" s="81"/>
      <c r="DK60" s="81"/>
      <c r="DL60" s="81"/>
      <c r="DM60" s="81"/>
      <c r="DN60" s="81"/>
      <c r="DO60" s="81"/>
      <c r="DP60" s="81"/>
      <c r="DQ60" s="81"/>
      <c r="DR60" s="81"/>
      <c r="DS60" s="81"/>
      <c r="DT60" s="81"/>
      <c r="DU60" s="81"/>
      <c r="DV60" s="81"/>
      <c r="DW60" s="81"/>
      <c r="DX60" s="81"/>
      <c r="DY60" s="81"/>
      <c r="DZ60" s="81"/>
      <c r="EA60" s="81"/>
      <c r="EB60" s="81"/>
      <c r="EC60" s="81"/>
      <c r="ED60" s="81"/>
      <c r="EE60" s="81"/>
      <c r="EF60" s="81"/>
      <c r="EG60" s="81"/>
      <c r="EH60" s="81"/>
      <c r="EI60" s="81"/>
      <c r="EJ60" s="81"/>
      <c r="EK60" s="81"/>
    </row>
    <row r="61" spans="2:141" ht="15.75" customHeight="1">
      <c r="B61" s="86" t="s">
        <v>14</v>
      </c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  <c r="CI61" s="67"/>
      <c r="CJ61" s="67"/>
      <c r="CK61" s="67"/>
      <c r="CL61" s="67"/>
      <c r="CM61" s="67"/>
      <c r="CN61" s="67"/>
      <c r="CO61" s="67"/>
      <c r="CP61" s="67"/>
      <c r="CQ61" s="67"/>
      <c r="CR61" s="67"/>
      <c r="CS61" s="67"/>
      <c r="CT61" s="67"/>
      <c r="CU61" s="67"/>
      <c r="CV61" s="67"/>
      <c r="CW61" s="67"/>
      <c r="CX61" s="67"/>
      <c r="CY61" s="67"/>
      <c r="CZ61" s="67"/>
      <c r="DA61" s="67"/>
      <c r="DB61" s="67"/>
      <c r="DC61" s="67"/>
      <c r="DD61" s="67"/>
      <c r="DE61" s="67"/>
      <c r="DF61" s="67"/>
      <c r="DG61" s="67"/>
      <c r="DH61" s="67"/>
      <c r="DI61" s="67"/>
      <c r="DJ61" s="67"/>
      <c r="DK61" s="67"/>
      <c r="DL61" s="67"/>
      <c r="DM61" s="67"/>
      <c r="DN61" s="67"/>
      <c r="DO61" s="67"/>
      <c r="DP61" s="67"/>
      <c r="DQ61" s="67"/>
      <c r="DR61" s="67"/>
      <c r="DS61" s="67"/>
      <c r="DT61" s="67"/>
      <c r="DU61" s="67"/>
      <c r="DV61" s="67"/>
      <c r="DW61" s="67"/>
      <c r="DX61" s="67"/>
      <c r="DY61" s="67"/>
      <c r="DZ61" s="67"/>
      <c r="EA61" s="67"/>
      <c r="EB61" s="67"/>
      <c r="EC61" s="67"/>
      <c r="ED61" s="67"/>
      <c r="EE61" s="67"/>
      <c r="EF61" s="67"/>
      <c r="EG61" s="67"/>
      <c r="EH61" s="67"/>
      <c r="EI61" s="67"/>
      <c r="EJ61" s="67"/>
      <c r="EK61" s="67"/>
    </row>
    <row r="62" spans="2:141">
      <c r="B62" s="87" t="s">
        <v>51</v>
      </c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  <c r="CH62" s="32"/>
      <c r="CI62" s="32"/>
      <c r="CJ62" s="32"/>
      <c r="CK62" s="32"/>
      <c r="CL62" s="32"/>
      <c r="CM62" s="32"/>
      <c r="CN62" s="32"/>
      <c r="CO62" s="32"/>
      <c r="CP62" s="32"/>
      <c r="CQ62" s="32"/>
      <c r="CR62" s="32"/>
      <c r="CS62" s="32"/>
      <c r="CT62" s="32"/>
      <c r="CU62" s="32"/>
      <c r="CV62" s="32"/>
      <c r="CW62" s="32"/>
      <c r="CX62" s="32"/>
      <c r="CY62" s="32"/>
      <c r="CZ62" s="32"/>
      <c r="DA62" s="32"/>
      <c r="DB62" s="32"/>
      <c r="DC62" s="32"/>
      <c r="DD62" s="32"/>
      <c r="DE62" s="32"/>
      <c r="DF62" s="32"/>
      <c r="DG62" s="32"/>
      <c r="DH62" s="32"/>
      <c r="DI62" s="32"/>
      <c r="DJ62" s="32"/>
      <c r="DK62" s="32"/>
      <c r="DL62" s="32"/>
      <c r="DM62" s="32"/>
      <c r="DN62" s="32"/>
      <c r="DO62" s="32"/>
      <c r="DP62" s="32"/>
      <c r="DQ62" s="32"/>
      <c r="DR62" s="32"/>
      <c r="DS62" s="32"/>
      <c r="DT62" s="32"/>
      <c r="DU62" s="32"/>
      <c r="DV62" s="32"/>
      <c r="DW62" s="32"/>
      <c r="DX62" s="32"/>
      <c r="DY62" s="32"/>
      <c r="DZ62" s="32"/>
      <c r="EA62" s="32"/>
      <c r="EB62" s="32"/>
      <c r="EC62" s="32"/>
      <c r="ED62" s="32"/>
      <c r="EE62" s="32"/>
      <c r="EF62" s="32"/>
      <c r="EG62" s="32"/>
      <c r="EH62" s="32"/>
      <c r="EI62" s="32"/>
      <c r="EJ62" s="32"/>
      <c r="EK62" s="32"/>
    </row>
    <row r="63" spans="2:141">
      <c r="B63" s="87" t="s">
        <v>52</v>
      </c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3"/>
      <c r="CQ63" s="33"/>
      <c r="CR63" s="33"/>
      <c r="CS63" s="33"/>
      <c r="CT63" s="33"/>
      <c r="CU63" s="33"/>
      <c r="CV63" s="33"/>
      <c r="CW63" s="33"/>
      <c r="CX63" s="33"/>
      <c r="CY63" s="33"/>
      <c r="CZ63" s="33"/>
      <c r="DA63" s="33"/>
      <c r="DB63" s="33"/>
      <c r="DC63" s="33"/>
      <c r="DD63" s="33"/>
      <c r="DE63" s="33"/>
      <c r="DF63" s="33"/>
      <c r="DG63" s="33"/>
      <c r="DH63" s="33"/>
      <c r="DI63" s="33"/>
      <c r="DJ63" s="33"/>
      <c r="DK63" s="33"/>
      <c r="DL63" s="33"/>
      <c r="DM63" s="33"/>
      <c r="DN63" s="33"/>
      <c r="DO63" s="33"/>
      <c r="DP63" s="33"/>
      <c r="DQ63" s="33"/>
      <c r="DR63" s="33"/>
      <c r="DS63" s="33"/>
      <c r="DT63" s="33"/>
      <c r="DU63" s="33"/>
      <c r="DV63" s="33"/>
      <c r="DW63" s="33"/>
      <c r="DX63" s="33"/>
      <c r="DY63" s="33"/>
      <c r="DZ63" s="33"/>
      <c r="EA63" s="33"/>
      <c r="EB63" s="33"/>
      <c r="EC63" s="33"/>
      <c r="ED63" s="33"/>
      <c r="EE63" s="33"/>
      <c r="EF63" s="33"/>
      <c r="EG63" s="33"/>
      <c r="EH63" s="33"/>
      <c r="EI63" s="33"/>
      <c r="EJ63" s="33"/>
      <c r="EK63" s="33"/>
    </row>
    <row r="64" spans="2:141">
      <c r="B64" s="87" t="s">
        <v>53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  <c r="CA64" s="33"/>
      <c r="CB64" s="33"/>
      <c r="CC64" s="33"/>
      <c r="CD64" s="33"/>
      <c r="CE64" s="33"/>
      <c r="CF64" s="33"/>
      <c r="CG64" s="33"/>
      <c r="CH64" s="33"/>
      <c r="CI64" s="33"/>
      <c r="CJ64" s="33"/>
      <c r="CK64" s="33"/>
      <c r="CL64" s="33"/>
      <c r="CM64" s="33"/>
      <c r="CN64" s="33"/>
      <c r="CO64" s="33"/>
      <c r="CP64" s="33"/>
      <c r="CQ64" s="33"/>
      <c r="CR64" s="33"/>
      <c r="CS64" s="33"/>
      <c r="CT64" s="33"/>
      <c r="CU64" s="33"/>
      <c r="CV64" s="33"/>
      <c r="CW64" s="33"/>
      <c r="CX64" s="33"/>
      <c r="CY64" s="33"/>
      <c r="CZ64" s="33"/>
      <c r="DA64" s="33"/>
      <c r="DB64" s="33"/>
      <c r="DC64" s="33"/>
      <c r="DD64" s="33"/>
      <c r="DE64" s="33"/>
      <c r="DF64" s="33"/>
      <c r="DG64" s="33"/>
      <c r="DH64" s="33"/>
      <c r="DI64" s="33"/>
      <c r="DJ64" s="33"/>
      <c r="DK64" s="33"/>
      <c r="DL64" s="33"/>
      <c r="DM64" s="33"/>
      <c r="DN64" s="33"/>
      <c r="DO64" s="33"/>
      <c r="DP64" s="33"/>
      <c r="DQ64" s="33"/>
      <c r="DR64" s="33"/>
      <c r="DS64" s="33"/>
      <c r="DT64" s="33"/>
      <c r="DU64" s="33"/>
      <c r="DV64" s="33"/>
      <c r="DW64" s="33"/>
      <c r="DX64" s="33"/>
      <c r="DY64" s="33"/>
      <c r="DZ64" s="33"/>
      <c r="EA64" s="33"/>
      <c r="EB64" s="33"/>
      <c r="EC64" s="33"/>
      <c r="ED64" s="33"/>
      <c r="EE64" s="33"/>
      <c r="EF64" s="33"/>
      <c r="EG64" s="33"/>
      <c r="EH64" s="33"/>
      <c r="EI64" s="33"/>
      <c r="EJ64" s="33"/>
      <c r="EK64" s="33"/>
    </row>
    <row r="65" spans="2:141" ht="14.45" customHeight="1">
      <c r="B65" s="87" t="s">
        <v>54</v>
      </c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3"/>
      <c r="CG65" s="33"/>
      <c r="CH65" s="33"/>
      <c r="CI65" s="33"/>
      <c r="CJ65" s="33"/>
      <c r="CK65" s="33"/>
      <c r="CL65" s="33"/>
      <c r="CM65" s="33"/>
      <c r="CN65" s="33"/>
      <c r="CO65" s="33"/>
      <c r="CP65" s="33"/>
      <c r="CQ65" s="33"/>
      <c r="CR65" s="33"/>
      <c r="CS65" s="33"/>
      <c r="CT65" s="33"/>
      <c r="CU65" s="33"/>
      <c r="CV65" s="33"/>
      <c r="CW65" s="33"/>
      <c r="CX65" s="33"/>
      <c r="CY65" s="33"/>
      <c r="CZ65" s="33"/>
      <c r="DA65" s="33"/>
      <c r="DB65" s="33"/>
      <c r="DC65" s="33"/>
      <c r="DD65" s="33"/>
      <c r="DE65" s="33"/>
      <c r="DF65" s="33"/>
      <c r="DG65" s="33"/>
      <c r="DH65" s="33"/>
      <c r="DI65" s="33"/>
      <c r="DJ65" s="33"/>
      <c r="DK65" s="33"/>
      <c r="DL65" s="33"/>
      <c r="DM65" s="33"/>
      <c r="DN65" s="33"/>
      <c r="DO65" s="33"/>
      <c r="DP65" s="33"/>
      <c r="DQ65" s="33"/>
      <c r="DR65" s="33"/>
      <c r="DS65" s="33"/>
      <c r="DT65" s="33"/>
      <c r="DU65" s="33"/>
      <c r="DV65" s="33"/>
      <c r="DW65" s="33"/>
      <c r="DX65" s="33"/>
      <c r="DY65" s="33"/>
      <c r="DZ65" s="33"/>
      <c r="EA65" s="33"/>
      <c r="EB65" s="33"/>
      <c r="EC65" s="33"/>
      <c r="ED65" s="33"/>
      <c r="EE65" s="33"/>
      <c r="EF65" s="33"/>
      <c r="EG65" s="33"/>
      <c r="EH65" s="33"/>
      <c r="EI65" s="33"/>
      <c r="EJ65" s="33"/>
      <c r="EK65" s="33"/>
    </row>
    <row r="66" spans="2:141" ht="15.75" customHeight="1">
      <c r="B66" s="86" t="s">
        <v>55</v>
      </c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O66" s="69"/>
      <c r="AP66" s="69"/>
      <c r="AQ66" s="69"/>
      <c r="AR66" s="69"/>
      <c r="AS66" s="69"/>
      <c r="AT66" s="69"/>
      <c r="AU66" s="69"/>
      <c r="AV66" s="69"/>
      <c r="AW66" s="69"/>
      <c r="AX66" s="69"/>
      <c r="AY66" s="69"/>
      <c r="AZ66" s="69"/>
      <c r="BA66" s="69"/>
      <c r="BB66" s="69"/>
      <c r="BC66" s="69"/>
      <c r="BD66" s="69"/>
      <c r="BE66" s="69"/>
      <c r="BF66" s="69"/>
      <c r="BG66" s="69"/>
      <c r="BH66" s="69"/>
      <c r="BI66" s="69"/>
      <c r="BJ66" s="69"/>
      <c r="BK66" s="69"/>
      <c r="BL66" s="69"/>
      <c r="BM66" s="69"/>
      <c r="BN66" s="69"/>
      <c r="BO66" s="69"/>
      <c r="BP66" s="69"/>
      <c r="BQ66" s="69"/>
      <c r="BR66" s="69"/>
      <c r="BS66" s="69"/>
      <c r="BT66" s="69"/>
      <c r="BU66" s="69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9"/>
      <c r="CG66" s="69"/>
      <c r="CH66" s="69"/>
      <c r="CI66" s="69"/>
      <c r="CJ66" s="69"/>
      <c r="CK66" s="69"/>
      <c r="CL66" s="69"/>
      <c r="CM66" s="69"/>
      <c r="CN66" s="69"/>
      <c r="CO66" s="69"/>
      <c r="CP66" s="69"/>
      <c r="CQ66" s="69"/>
      <c r="CR66" s="69"/>
      <c r="CS66" s="69"/>
      <c r="CT66" s="69"/>
      <c r="CU66" s="69"/>
      <c r="CV66" s="69"/>
      <c r="CW66" s="69"/>
      <c r="CX66" s="69"/>
      <c r="CY66" s="69"/>
      <c r="CZ66" s="69"/>
      <c r="DA66" s="69"/>
      <c r="DB66" s="69"/>
      <c r="DC66" s="69"/>
      <c r="DD66" s="69"/>
      <c r="DE66" s="69"/>
      <c r="DF66" s="69"/>
      <c r="DG66" s="69"/>
      <c r="DH66" s="69"/>
      <c r="DI66" s="69"/>
      <c r="DJ66" s="69"/>
      <c r="DK66" s="69"/>
      <c r="DL66" s="69"/>
      <c r="DM66" s="69"/>
      <c r="DN66" s="69"/>
      <c r="DO66" s="69"/>
      <c r="DP66" s="69"/>
      <c r="DQ66" s="69"/>
      <c r="DR66" s="69"/>
      <c r="DS66" s="69"/>
      <c r="DT66" s="69"/>
      <c r="DU66" s="69"/>
      <c r="DV66" s="69"/>
      <c r="DW66" s="69"/>
      <c r="DX66" s="69"/>
      <c r="DY66" s="69"/>
      <c r="DZ66" s="69"/>
      <c r="EA66" s="69"/>
      <c r="EB66" s="69"/>
      <c r="EC66" s="69"/>
      <c r="ED66" s="69"/>
      <c r="EE66" s="69"/>
      <c r="EF66" s="69"/>
      <c r="EG66" s="69"/>
      <c r="EH66" s="69"/>
      <c r="EI66" s="69"/>
      <c r="EJ66" s="69"/>
      <c r="EK66" s="69"/>
    </row>
    <row r="67" spans="2:141" s="22" customFormat="1">
      <c r="B67" s="88" t="s">
        <v>270</v>
      </c>
    </row>
    <row r="68" spans="2:141">
      <c r="B68" s="87" t="s">
        <v>56</v>
      </c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  <c r="BI68" s="32"/>
      <c r="BJ68" s="32"/>
      <c r="BK68" s="32"/>
      <c r="BL68" s="32"/>
      <c r="BM68" s="32"/>
      <c r="BN68" s="32"/>
      <c r="BO68" s="32"/>
      <c r="BP68" s="32"/>
      <c r="BQ68" s="32"/>
      <c r="BR68" s="32"/>
      <c r="BS68" s="32"/>
      <c r="BT68" s="32"/>
      <c r="BU68" s="32"/>
      <c r="BV68" s="32"/>
      <c r="BW68" s="32"/>
      <c r="BX68" s="32"/>
      <c r="BY68" s="32"/>
      <c r="BZ68" s="32"/>
      <c r="CA68" s="32"/>
      <c r="CB68" s="32"/>
      <c r="CC68" s="32"/>
      <c r="CD68" s="32"/>
      <c r="CE68" s="32"/>
      <c r="CF68" s="32"/>
      <c r="CG68" s="32"/>
      <c r="CH68" s="32"/>
      <c r="CI68" s="32"/>
      <c r="CJ68" s="32"/>
      <c r="CK68" s="32"/>
      <c r="CL68" s="32"/>
      <c r="CM68" s="32"/>
      <c r="CN68" s="32"/>
      <c r="CO68" s="32"/>
      <c r="CP68" s="32"/>
      <c r="CQ68" s="32"/>
      <c r="CR68" s="32"/>
      <c r="CS68" s="32"/>
      <c r="CT68" s="32"/>
      <c r="CU68" s="32"/>
      <c r="CV68" s="32"/>
      <c r="CW68" s="32"/>
      <c r="CX68" s="32"/>
      <c r="CY68" s="32"/>
      <c r="CZ68" s="32"/>
      <c r="DA68" s="32"/>
      <c r="DB68" s="32"/>
      <c r="DC68" s="32"/>
      <c r="DD68" s="32"/>
      <c r="DE68" s="32"/>
      <c r="DF68" s="32"/>
      <c r="DG68" s="32"/>
      <c r="DH68" s="32"/>
      <c r="DI68" s="32"/>
      <c r="DJ68" s="32"/>
      <c r="DK68" s="32"/>
      <c r="DL68" s="32"/>
      <c r="DM68" s="32"/>
      <c r="DN68" s="32"/>
      <c r="DO68" s="32"/>
      <c r="DP68" s="32"/>
      <c r="DQ68" s="32"/>
      <c r="DR68" s="32"/>
      <c r="DS68" s="32"/>
      <c r="DT68" s="32"/>
      <c r="DU68" s="32"/>
      <c r="DV68" s="32"/>
      <c r="DW68" s="32"/>
      <c r="DX68" s="32"/>
      <c r="DY68" s="32"/>
      <c r="DZ68" s="32"/>
      <c r="EA68" s="32"/>
      <c r="EB68" s="32"/>
      <c r="EC68" s="32"/>
      <c r="ED68" s="32"/>
      <c r="EE68" s="32"/>
      <c r="EF68" s="32"/>
      <c r="EG68" s="32"/>
      <c r="EH68" s="32"/>
      <c r="EI68" s="32"/>
      <c r="EJ68" s="32"/>
      <c r="EK68" s="32"/>
    </row>
    <row r="69" spans="2:141">
      <c r="B69" s="87" t="s">
        <v>271</v>
      </c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  <c r="BX69" s="32"/>
      <c r="BY69" s="32"/>
      <c r="BZ69" s="32"/>
      <c r="CA69" s="32"/>
      <c r="CB69" s="32"/>
      <c r="CC69" s="32"/>
      <c r="CD69" s="32"/>
      <c r="CE69" s="32"/>
      <c r="CF69" s="32"/>
      <c r="CG69" s="32"/>
      <c r="CH69" s="32"/>
      <c r="CI69" s="32"/>
      <c r="CJ69" s="32"/>
      <c r="CK69" s="32"/>
      <c r="CL69" s="32"/>
      <c r="CM69" s="32"/>
      <c r="CN69" s="32"/>
      <c r="CO69" s="32"/>
      <c r="CP69" s="32"/>
      <c r="CQ69" s="32"/>
      <c r="CR69" s="32"/>
      <c r="CS69" s="32"/>
      <c r="CT69" s="32"/>
      <c r="CU69" s="32"/>
      <c r="CV69" s="32"/>
      <c r="CW69" s="32"/>
      <c r="CX69" s="32"/>
      <c r="CY69" s="32"/>
      <c r="CZ69" s="32"/>
      <c r="DA69" s="32"/>
      <c r="DB69" s="32"/>
      <c r="DC69" s="32"/>
      <c r="DD69" s="32"/>
      <c r="DE69" s="32"/>
      <c r="DF69" s="32"/>
      <c r="DG69" s="32"/>
      <c r="DH69" s="32"/>
      <c r="DI69" s="32"/>
      <c r="DJ69" s="32"/>
      <c r="DK69" s="32"/>
      <c r="DL69" s="32"/>
      <c r="DM69" s="32"/>
      <c r="DN69" s="32"/>
      <c r="DO69" s="32"/>
      <c r="DP69" s="32"/>
      <c r="DQ69" s="32"/>
      <c r="DR69" s="32"/>
      <c r="DS69" s="32"/>
      <c r="DT69" s="32"/>
      <c r="DU69" s="32"/>
      <c r="DV69" s="32"/>
      <c r="DW69" s="32"/>
      <c r="DX69" s="32"/>
      <c r="DY69" s="32"/>
      <c r="DZ69" s="32"/>
      <c r="EA69" s="32"/>
      <c r="EB69" s="32"/>
      <c r="EC69" s="32"/>
      <c r="ED69" s="32"/>
      <c r="EE69" s="32"/>
      <c r="EF69" s="32"/>
      <c r="EG69" s="32"/>
      <c r="EH69" s="32"/>
      <c r="EI69" s="32"/>
      <c r="EJ69" s="32"/>
      <c r="EK69" s="32"/>
    </row>
    <row r="70" spans="2:141" ht="15.75" customHeight="1">
      <c r="B70" s="89" t="s">
        <v>57</v>
      </c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  <c r="AN70" s="70"/>
      <c r="AO70" s="70"/>
      <c r="AP70" s="70"/>
      <c r="AQ70" s="70"/>
      <c r="AR70" s="70"/>
      <c r="AS70" s="70"/>
      <c r="AT70" s="70"/>
      <c r="AU70" s="70"/>
      <c r="AV70" s="70"/>
      <c r="AW70" s="70"/>
      <c r="AX70" s="70"/>
      <c r="AY70" s="70"/>
      <c r="AZ70" s="70"/>
      <c r="BA70" s="70"/>
      <c r="BB70" s="70"/>
      <c r="BC70" s="70"/>
      <c r="BD70" s="70"/>
      <c r="BE70" s="70"/>
      <c r="BF70" s="70"/>
      <c r="BG70" s="70"/>
      <c r="BH70" s="70"/>
      <c r="BI70" s="70"/>
      <c r="BJ70" s="70"/>
      <c r="BK70" s="70"/>
      <c r="BL70" s="70"/>
      <c r="BM70" s="70"/>
      <c r="BN70" s="70"/>
      <c r="BO70" s="70"/>
      <c r="BP70" s="70"/>
      <c r="BQ70" s="70"/>
      <c r="BR70" s="70"/>
      <c r="BS70" s="70"/>
      <c r="BT70" s="70"/>
      <c r="BU70" s="70"/>
      <c r="BV70" s="70"/>
      <c r="BW70" s="70"/>
      <c r="BX70" s="70"/>
      <c r="BY70" s="70"/>
      <c r="BZ70" s="70"/>
      <c r="CA70" s="70"/>
      <c r="CB70" s="70"/>
      <c r="CC70" s="70"/>
      <c r="CD70" s="70"/>
      <c r="CE70" s="70"/>
      <c r="CF70" s="70"/>
      <c r="CG70" s="70"/>
      <c r="CH70" s="70"/>
      <c r="CI70" s="70"/>
      <c r="CJ70" s="70"/>
      <c r="CK70" s="70"/>
      <c r="CL70" s="70"/>
      <c r="CM70" s="70"/>
      <c r="CN70" s="70"/>
      <c r="CO70" s="70"/>
      <c r="CP70" s="70"/>
      <c r="CQ70" s="70"/>
      <c r="CR70" s="70"/>
      <c r="CS70" s="70"/>
      <c r="CT70" s="70"/>
      <c r="CU70" s="70"/>
      <c r="CV70" s="70"/>
      <c r="CW70" s="70"/>
      <c r="CX70" s="70"/>
      <c r="CY70" s="70"/>
      <c r="CZ70" s="70"/>
      <c r="DA70" s="70"/>
      <c r="DB70" s="70"/>
      <c r="DC70" s="70"/>
      <c r="DD70" s="70"/>
      <c r="DE70" s="70"/>
      <c r="DF70" s="70"/>
      <c r="DG70" s="70"/>
      <c r="DH70" s="70"/>
      <c r="DI70" s="70"/>
      <c r="DJ70" s="70"/>
      <c r="DK70" s="70"/>
      <c r="DL70" s="70"/>
      <c r="DM70" s="70"/>
      <c r="DN70" s="70"/>
      <c r="DO70" s="70"/>
      <c r="DP70" s="70"/>
      <c r="DQ70" s="70"/>
      <c r="DR70" s="70"/>
      <c r="DS70" s="70"/>
      <c r="DT70" s="70"/>
      <c r="DU70" s="70"/>
      <c r="DV70" s="70"/>
      <c r="DW70" s="70"/>
      <c r="DX70" s="70"/>
      <c r="DY70" s="70"/>
      <c r="DZ70" s="70"/>
      <c r="EA70" s="70"/>
      <c r="EB70" s="70"/>
      <c r="EC70" s="70"/>
      <c r="ED70" s="70"/>
      <c r="EE70" s="70"/>
      <c r="EF70" s="70"/>
      <c r="EG70" s="70"/>
      <c r="EH70" s="70"/>
      <c r="EI70" s="70"/>
      <c r="EJ70" s="70"/>
      <c r="EK70" s="70"/>
    </row>
    <row r="71" spans="2:141" ht="30.95" customHeight="1" thickBot="1">
      <c r="B71" s="23"/>
      <c r="C71" s="23"/>
      <c r="D71" s="23"/>
      <c r="E71" s="23"/>
      <c r="F71" s="3"/>
      <c r="G71" s="3"/>
      <c r="H71" s="3"/>
      <c r="I71" s="23"/>
      <c r="J71" s="3"/>
      <c r="K71" s="3"/>
      <c r="L71" s="23"/>
      <c r="M71" s="3"/>
      <c r="N71" s="3"/>
      <c r="O71" s="23"/>
      <c r="P71" s="3"/>
      <c r="Q71" s="3"/>
      <c r="R71" s="23"/>
      <c r="S71" s="3"/>
      <c r="T71" s="3"/>
      <c r="U71" s="23"/>
      <c r="V71" s="3"/>
      <c r="W71" s="3"/>
      <c r="X71" s="23"/>
      <c r="Y71" s="3"/>
      <c r="Z71" s="3"/>
      <c r="AA71" s="3"/>
      <c r="AB71" s="23"/>
      <c r="AC71" s="3"/>
      <c r="AD71" s="3"/>
      <c r="AE71" s="3"/>
      <c r="AF71" s="2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</row>
    <row r="72" spans="2:141" s="79" customFormat="1" ht="16.5" thickBot="1">
      <c r="B72" s="285" t="s">
        <v>201</v>
      </c>
      <c r="C72" s="285"/>
      <c r="D72" s="91"/>
      <c r="E72" s="284" t="s">
        <v>199</v>
      </c>
      <c r="F72" s="284"/>
      <c r="G72" s="91"/>
      <c r="H72" s="91"/>
      <c r="I72" s="284" t="s">
        <v>199</v>
      </c>
      <c r="J72" s="284"/>
      <c r="K72" s="91"/>
      <c r="L72" s="284" t="s">
        <v>199</v>
      </c>
      <c r="M72" s="284"/>
      <c r="N72" s="91"/>
      <c r="O72" s="284" t="s">
        <v>199</v>
      </c>
      <c r="P72" s="284"/>
      <c r="Q72" s="91"/>
      <c r="R72" s="284" t="s">
        <v>199</v>
      </c>
      <c r="S72" s="284"/>
      <c r="T72" s="91"/>
      <c r="U72" s="284" t="s">
        <v>199</v>
      </c>
      <c r="V72" s="284"/>
      <c r="W72" s="91"/>
      <c r="X72" s="284" t="s">
        <v>199</v>
      </c>
      <c r="Y72" s="284"/>
      <c r="Z72" s="91"/>
      <c r="AA72" s="91"/>
      <c r="AB72" s="284" t="s">
        <v>199</v>
      </c>
      <c r="AC72" s="284"/>
      <c r="AD72" s="91"/>
      <c r="AE72" s="91"/>
      <c r="AF72" s="284" t="s">
        <v>199</v>
      </c>
      <c r="AG72" s="284"/>
      <c r="AH72" s="91"/>
      <c r="AI72" s="91"/>
      <c r="AJ72" s="91"/>
      <c r="AK72" s="91"/>
      <c r="AL72" s="91"/>
      <c r="AM72" s="91"/>
      <c r="AN72" s="91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  <c r="BE72" s="91"/>
      <c r="BF72" s="91"/>
      <c r="BG72" s="91"/>
      <c r="BH72" s="91"/>
      <c r="BI72" s="91"/>
      <c r="BJ72" s="91"/>
      <c r="BK72" s="91"/>
      <c r="BL72" s="91"/>
      <c r="BM72" s="91"/>
      <c r="BN72" s="91"/>
      <c r="BO72" s="91"/>
      <c r="BP72" s="91"/>
      <c r="BQ72" s="91"/>
      <c r="BR72" s="91"/>
      <c r="BS72" s="91"/>
      <c r="BT72" s="91"/>
      <c r="BU72" s="91"/>
      <c r="BV72" s="91"/>
      <c r="BW72" s="91"/>
      <c r="BX72" s="91"/>
      <c r="BY72" s="91"/>
      <c r="BZ72" s="91"/>
      <c r="CA72" s="91"/>
      <c r="CB72" s="91"/>
      <c r="CC72" s="91"/>
      <c r="CD72" s="91"/>
      <c r="CE72" s="91"/>
      <c r="CF72" s="91"/>
      <c r="CG72" s="91"/>
      <c r="CH72" s="91"/>
      <c r="CI72" s="91"/>
      <c r="CJ72" s="91"/>
      <c r="CK72" s="91"/>
      <c r="CL72" s="91"/>
      <c r="CM72" s="91"/>
      <c r="CN72" s="91"/>
      <c r="CO72" s="91"/>
      <c r="CP72" s="91"/>
      <c r="CQ72" s="91"/>
      <c r="CR72" s="91"/>
      <c r="CS72" s="91"/>
      <c r="CT72" s="91"/>
      <c r="CU72" s="91"/>
      <c r="CV72" s="91"/>
      <c r="CW72" s="91"/>
      <c r="CX72" s="91"/>
      <c r="CY72" s="91"/>
      <c r="CZ72" s="91"/>
      <c r="DA72" s="91"/>
      <c r="DB72" s="91"/>
      <c r="DC72" s="91"/>
      <c r="DD72" s="91"/>
      <c r="DE72" s="91"/>
      <c r="DF72" s="91"/>
      <c r="DG72" s="91"/>
      <c r="DH72" s="91"/>
      <c r="DI72" s="91"/>
      <c r="DJ72" s="91"/>
      <c r="DK72" s="91"/>
      <c r="DL72" s="91"/>
      <c r="DM72" s="91"/>
      <c r="DN72" s="91"/>
      <c r="DO72" s="91"/>
      <c r="DP72" s="91"/>
      <c r="DQ72" s="91"/>
      <c r="DR72" s="91"/>
      <c r="DS72" s="91"/>
      <c r="DT72" s="91"/>
      <c r="DU72" s="91"/>
      <c r="DV72" s="91"/>
      <c r="DW72" s="91"/>
      <c r="DX72" s="91"/>
      <c r="DY72" s="91"/>
      <c r="DZ72" s="91"/>
      <c r="EA72" s="91"/>
      <c r="EB72" s="91"/>
      <c r="EC72" s="91"/>
      <c r="ED72" s="91"/>
      <c r="EE72" s="91"/>
      <c r="EF72" s="91"/>
      <c r="EG72" s="91"/>
      <c r="EH72" s="91"/>
      <c r="EI72" s="91"/>
      <c r="EJ72" s="91"/>
      <c r="EK72" s="91"/>
    </row>
    <row r="73" spans="2:141" ht="16.5" thickBot="1">
      <c r="B73" s="101" t="s">
        <v>58</v>
      </c>
      <c r="C73" s="216" t="s">
        <v>59</v>
      </c>
      <c r="D73" s="11"/>
      <c r="E73" s="101"/>
      <c r="F73" s="101" t="s">
        <v>18</v>
      </c>
      <c r="G73" s="11"/>
      <c r="H73" s="11"/>
      <c r="I73" s="101"/>
      <c r="J73" s="101" t="s">
        <v>18</v>
      </c>
      <c r="K73" s="11"/>
      <c r="L73" s="101"/>
      <c r="M73" s="101" t="s">
        <v>18</v>
      </c>
      <c r="N73" s="11"/>
      <c r="O73" s="101"/>
      <c r="P73" s="101" t="s">
        <v>18</v>
      </c>
      <c r="Q73" s="11"/>
      <c r="R73" s="101"/>
      <c r="S73" s="101" t="s">
        <v>18</v>
      </c>
      <c r="T73" s="11"/>
      <c r="U73" s="101"/>
      <c r="V73" s="101" t="s">
        <v>18</v>
      </c>
      <c r="W73" s="11"/>
      <c r="X73" s="101"/>
      <c r="Y73" s="101" t="s">
        <v>18</v>
      </c>
      <c r="Z73" s="11"/>
      <c r="AA73" s="11"/>
      <c r="AB73" s="101"/>
      <c r="AC73" s="101" t="s">
        <v>18</v>
      </c>
      <c r="AD73" s="11"/>
      <c r="AE73" s="11"/>
      <c r="AF73" s="101"/>
      <c r="AG73" s="101" t="s">
        <v>18</v>
      </c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  <c r="DB73" s="11"/>
      <c r="DC73" s="11"/>
      <c r="DD73" s="11"/>
      <c r="DE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  <c r="DP73" s="11"/>
      <c r="DQ73" s="11"/>
      <c r="DR73" s="11"/>
      <c r="DS73" s="11"/>
      <c r="DT73" s="11"/>
      <c r="DU73" s="11"/>
      <c r="DV73" s="11"/>
      <c r="DW73" s="11"/>
      <c r="DX73" s="11"/>
      <c r="DY73" s="11"/>
      <c r="DZ73" s="11"/>
      <c r="EA73" s="11"/>
      <c r="EB73" s="11"/>
      <c r="EC73" s="11"/>
      <c r="ED73" s="11"/>
      <c r="EE73" s="11"/>
      <c r="EF73" s="11"/>
      <c r="EG73" s="11"/>
      <c r="EH73" s="11"/>
      <c r="EI73" s="11"/>
      <c r="EJ73" s="11"/>
      <c r="EK73" s="11"/>
    </row>
    <row r="74" spans="2:141" ht="16.5" thickBot="1">
      <c r="B74" s="103" t="s">
        <v>19</v>
      </c>
      <c r="C74" s="99" t="s">
        <v>60</v>
      </c>
      <c r="D74" s="24"/>
      <c r="E74" s="200"/>
      <c r="F74" s="132">
        <f>'1-Dados Básicos'!$C$36</f>
        <v>0</v>
      </c>
      <c r="G74" s="55"/>
      <c r="H74" s="55"/>
      <c r="I74" s="200"/>
      <c r="J74" s="254">
        <f>'1-Dados Básicos'!$C$37</f>
        <v>0</v>
      </c>
      <c r="K74" s="55"/>
      <c r="L74" s="200"/>
      <c r="M74" s="254">
        <f>'1-Dados Básicos'!$C$37</f>
        <v>0</v>
      </c>
      <c r="N74" s="55"/>
      <c r="O74" s="200"/>
      <c r="P74" s="254">
        <f>'1-Dados Básicos'!$D$37</f>
        <v>0</v>
      </c>
      <c r="Q74" s="55"/>
      <c r="R74" s="200"/>
      <c r="S74" s="254">
        <f>'1-Dados Básicos'!$D$37</f>
        <v>0</v>
      </c>
      <c r="T74" s="55"/>
      <c r="U74" s="200"/>
      <c r="V74" s="254">
        <f>'1-Dados Básicos'!$D$37</f>
        <v>0</v>
      </c>
      <c r="W74" s="55"/>
      <c r="X74" s="200"/>
      <c r="Y74" s="254">
        <f>'1-Dados Básicos'!$D$37</f>
        <v>0</v>
      </c>
      <c r="Z74" s="55"/>
      <c r="AA74" s="55"/>
      <c r="AB74" s="200"/>
      <c r="AC74" s="254">
        <f>'1-Dados Básicos'!$F$38</f>
        <v>0</v>
      </c>
      <c r="AD74" s="55"/>
      <c r="AE74" s="55"/>
      <c r="AF74" s="200"/>
      <c r="AG74" s="254">
        <f>'1-Dados Básicos'!$C$39</f>
        <v>0</v>
      </c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5"/>
      <c r="AS74" s="55"/>
      <c r="AT74" s="55"/>
      <c r="AU74" s="55"/>
      <c r="AV74" s="55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  <c r="BI74" s="55"/>
      <c r="BJ74" s="55"/>
      <c r="BK74" s="55"/>
      <c r="BL74" s="55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5"/>
      <c r="CA74" s="55"/>
      <c r="CB74" s="55"/>
      <c r="CC74" s="55"/>
      <c r="CD74" s="55"/>
      <c r="CE74" s="55"/>
      <c r="CF74" s="55"/>
      <c r="CG74" s="55"/>
      <c r="CH74" s="55"/>
      <c r="CI74" s="55"/>
      <c r="CJ74" s="55"/>
      <c r="CK74" s="55"/>
      <c r="CL74" s="55"/>
      <c r="CM74" s="55"/>
      <c r="CN74" s="55"/>
      <c r="CO74" s="55"/>
      <c r="CP74" s="55"/>
      <c r="CQ74" s="55"/>
      <c r="CR74" s="55"/>
      <c r="CS74" s="55"/>
      <c r="CT74" s="55"/>
      <c r="CU74" s="55"/>
      <c r="CV74" s="55"/>
      <c r="CW74" s="55"/>
      <c r="CX74" s="55"/>
      <c r="CY74" s="55"/>
      <c r="CZ74" s="55"/>
      <c r="DA74" s="55"/>
      <c r="DB74" s="55"/>
      <c r="DC74" s="55"/>
      <c r="DD74" s="55"/>
      <c r="DE74" s="55"/>
      <c r="DF74" s="55"/>
      <c r="DG74" s="55"/>
      <c r="DH74" s="55"/>
      <c r="DI74" s="55"/>
      <c r="DJ74" s="55"/>
      <c r="DK74" s="55"/>
      <c r="DL74" s="55"/>
      <c r="DM74" s="55"/>
      <c r="DN74" s="55"/>
      <c r="DO74" s="55"/>
      <c r="DP74" s="55"/>
      <c r="DQ74" s="55"/>
      <c r="DR74" s="55"/>
      <c r="DS74" s="55"/>
      <c r="DT74" s="55"/>
      <c r="DU74" s="55"/>
      <c r="DV74" s="55"/>
      <c r="DW74" s="55"/>
      <c r="DX74" s="55"/>
      <c r="DY74" s="55"/>
      <c r="DZ74" s="55"/>
      <c r="EA74" s="55"/>
      <c r="EB74" s="55"/>
      <c r="EC74" s="55"/>
      <c r="ED74" s="55"/>
      <c r="EE74" s="55"/>
      <c r="EF74" s="55"/>
      <c r="EG74" s="55"/>
      <c r="EH74" s="55"/>
      <c r="EI74" s="55"/>
      <c r="EJ74" s="55"/>
      <c r="EK74" s="55"/>
    </row>
    <row r="75" spans="2:141" ht="16.5" thickBot="1">
      <c r="B75" s="131" t="s">
        <v>21</v>
      </c>
      <c r="C75" s="106" t="s">
        <v>264</v>
      </c>
      <c r="D75" s="24"/>
      <c r="E75" s="200"/>
      <c r="F75" s="132">
        <f>'1-Dados Básicos'!$C$43</f>
        <v>0</v>
      </c>
      <c r="G75" s="55"/>
      <c r="H75" s="55"/>
      <c r="I75" s="200"/>
      <c r="J75" s="254">
        <f>'1-Dados Básicos'!$C$43</f>
        <v>0</v>
      </c>
      <c r="K75" s="55"/>
      <c r="L75" s="200"/>
      <c r="M75" s="254">
        <f>'1-Dados Básicos'!$C$43</f>
        <v>0</v>
      </c>
      <c r="N75" s="55"/>
      <c r="O75" s="200"/>
      <c r="P75" s="254">
        <f>'1-Dados Básicos'!$D$43</f>
        <v>0</v>
      </c>
      <c r="Q75" s="55"/>
      <c r="R75" s="200"/>
      <c r="S75" s="254">
        <f>'1-Dados Básicos'!$D$43</f>
        <v>0</v>
      </c>
      <c r="T75" s="55"/>
      <c r="U75" s="200"/>
      <c r="V75" s="254">
        <f>'1-Dados Básicos'!$D$43</f>
        <v>0</v>
      </c>
      <c r="W75" s="55"/>
      <c r="X75" s="200"/>
      <c r="Y75" s="254">
        <f>'1-Dados Básicos'!$D$43</f>
        <v>0</v>
      </c>
      <c r="Z75" s="55"/>
      <c r="AA75" s="55"/>
      <c r="AB75" s="200"/>
      <c r="AC75" s="254">
        <f>'1-Dados Básicos'!$F$43</f>
        <v>0</v>
      </c>
      <c r="AD75" s="55"/>
      <c r="AE75" s="55"/>
      <c r="AF75" s="200"/>
      <c r="AG75" s="254">
        <f>'1-Dados Básicos'!$C$43</f>
        <v>0</v>
      </c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  <c r="AT75" s="55"/>
      <c r="AU75" s="55"/>
      <c r="AV75" s="55"/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5"/>
      <c r="CA75" s="55"/>
      <c r="CB75" s="55"/>
      <c r="CC75" s="55"/>
      <c r="CD75" s="55"/>
      <c r="CE75" s="55"/>
      <c r="CF75" s="55"/>
      <c r="CG75" s="55"/>
      <c r="CH75" s="55"/>
      <c r="CI75" s="55"/>
      <c r="CJ75" s="55"/>
      <c r="CK75" s="55"/>
      <c r="CL75" s="55"/>
      <c r="CM75" s="55"/>
      <c r="CN75" s="55"/>
      <c r="CO75" s="55"/>
      <c r="CP75" s="55"/>
      <c r="CQ75" s="55"/>
      <c r="CR75" s="55"/>
      <c r="CS75" s="55"/>
      <c r="CT75" s="55"/>
      <c r="CU75" s="55"/>
      <c r="CV75" s="55"/>
      <c r="CW75" s="55"/>
      <c r="CX75" s="55"/>
      <c r="CY75" s="55"/>
      <c r="CZ75" s="55"/>
      <c r="DA75" s="55"/>
      <c r="DB75" s="55"/>
      <c r="DC75" s="55"/>
      <c r="DD75" s="55"/>
      <c r="DE75" s="55"/>
      <c r="DF75" s="55"/>
      <c r="DG75" s="55"/>
      <c r="DH75" s="55"/>
      <c r="DI75" s="55"/>
      <c r="DJ75" s="55"/>
      <c r="DK75" s="55"/>
      <c r="DL75" s="55"/>
      <c r="DM75" s="55"/>
      <c r="DN75" s="55"/>
      <c r="DO75" s="55"/>
      <c r="DP75" s="55"/>
      <c r="DQ75" s="55"/>
      <c r="DR75" s="55"/>
      <c r="DS75" s="55"/>
      <c r="DT75" s="55"/>
      <c r="DU75" s="55"/>
      <c r="DV75" s="55"/>
      <c r="DW75" s="55"/>
      <c r="DX75" s="55"/>
      <c r="DY75" s="55"/>
      <c r="DZ75" s="55"/>
      <c r="EA75" s="55"/>
      <c r="EB75" s="55"/>
      <c r="EC75" s="55"/>
      <c r="ED75" s="55"/>
      <c r="EE75" s="55"/>
      <c r="EF75" s="55"/>
      <c r="EG75" s="55"/>
      <c r="EH75" s="55"/>
      <c r="EI75" s="55"/>
      <c r="EJ75" s="55"/>
      <c r="EK75" s="55"/>
    </row>
    <row r="76" spans="2:141" ht="16.5" thickBot="1">
      <c r="B76" s="131" t="s">
        <v>23</v>
      </c>
      <c r="C76" s="106" t="s">
        <v>265</v>
      </c>
      <c r="D76" s="24"/>
      <c r="E76" s="200"/>
      <c r="F76" s="132">
        <f>'1-Dados Básicos'!$C$20</f>
        <v>0</v>
      </c>
      <c r="G76" s="55"/>
      <c r="H76" s="55"/>
      <c r="I76" s="200"/>
      <c r="J76" s="132">
        <f>'1-Dados Básicos'!$C$20</f>
        <v>0</v>
      </c>
      <c r="K76" s="55"/>
      <c r="L76" s="200"/>
      <c r="M76" s="132">
        <f>'1-Dados Básicos'!$C$20</f>
        <v>0</v>
      </c>
      <c r="N76" s="55"/>
      <c r="O76" s="200"/>
      <c r="P76" s="132">
        <f>'1-Dados Básicos'!$D$20</f>
        <v>0</v>
      </c>
      <c r="Q76" s="55"/>
      <c r="R76" s="200"/>
      <c r="S76" s="132">
        <f>'1-Dados Básicos'!$D$20</f>
        <v>0</v>
      </c>
      <c r="T76" s="55"/>
      <c r="U76" s="200"/>
      <c r="V76" s="132">
        <f>'1-Dados Básicos'!$D$20</f>
        <v>0</v>
      </c>
      <c r="W76" s="55"/>
      <c r="X76" s="200"/>
      <c r="Y76" s="132">
        <f>'1-Dados Básicos'!$D$20</f>
        <v>0</v>
      </c>
      <c r="Z76" s="55"/>
      <c r="AA76" s="55"/>
      <c r="AB76" s="200"/>
      <c r="AC76" s="132">
        <f>'1-Dados Básicos'!$F$20</f>
        <v>0</v>
      </c>
      <c r="AD76" s="55"/>
      <c r="AE76" s="55"/>
      <c r="AF76" s="200"/>
      <c r="AG76" s="132">
        <f>'1-Dados Básicos'!$C$20</f>
        <v>0</v>
      </c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  <c r="BH76" s="55"/>
      <c r="BI76" s="55"/>
      <c r="BJ76" s="55"/>
      <c r="BK76" s="55"/>
      <c r="BL76" s="55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5"/>
      <c r="CA76" s="55"/>
      <c r="CB76" s="55"/>
      <c r="CC76" s="55"/>
      <c r="CD76" s="55"/>
      <c r="CE76" s="55"/>
      <c r="CF76" s="55"/>
      <c r="CG76" s="55"/>
      <c r="CH76" s="55"/>
      <c r="CI76" s="55"/>
      <c r="CJ76" s="55"/>
      <c r="CK76" s="55"/>
      <c r="CL76" s="55"/>
      <c r="CM76" s="55"/>
      <c r="CN76" s="55"/>
      <c r="CO76" s="55"/>
      <c r="CP76" s="55"/>
      <c r="CQ76" s="55"/>
      <c r="CR76" s="55"/>
      <c r="CS76" s="55"/>
      <c r="CT76" s="55"/>
      <c r="CU76" s="55"/>
      <c r="CV76" s="55"/>
      <c r="CW76" s="55"/>
      <c r="CX76" s="55"/>
      <c r="CY76" s="55"/>
      <c r="CZ76" s="55"/>
      <c r="DA76" s="55"/>
      <c r="DB76" s="55"/>
      <c r="DC76" s="55"/>
      <c r="DD76" s="55"/>
      <c r="DE76" s="55"/>
      <c r="DF76" s="55"/>
      <c r="DG76" s="55"/>
      <c r="DH76" s="55"/>
      <c r="DI76" s="55"/>
      <c r="DJ76" s="55"/>
      <c r="DK76" s="55"/>
      <c r="DL76" s="55"/>
      <c r="DM76" s="55"/>
      <c r="DN76" s="55"/>
      <c r="DO76" s="55"/>
      <c r="DP76" s="55"/>
      <c r="DQ76" s="55"/>
      <c r="DR76" s="55"/>
      <c r="DS76" s="55"/>
      <c r="DT76" s="55"/>
      <c r="DU76" s="55"/>
      <c r="DV76" s="55"/>
      <c r="DW76" s="55"/>
      <c r="DX76" s="55"/>
      <c r="DY76" s="55"/>
      <c r="DZ76" s="55"/>
      <c r="EA76" s="55"/>
      <c r="EB76" s="55"/>
      <c r="EC76" s="55"/>
      <c r="ED76" s="55"/>
      <c r="EE76" s="55"/>
      <c r="EF76" s="55"/>
      <c r="EG76" s="55"/>
      <c r="EH76" s="55"/>
      <c r="EI76" s="55"/>
      <c r="EJ76" s="55"/>
      <c r="EK76" s="55"/>
    </row>
    <row r="77" spans="2:141" ht="16.5" thickBot="1">
      <c r="B77" s="131" t="s">
        <v>25</v>
      </c>
      <c r="C77" s="106" t="s">
        <v>266</v>
      </c>
      <c r="D77" s="24"/>
      <c r="E77" s="200"/>
      <c r="F77" s="132">
        <f>'1-Dados Básicos'!$C$19</f>
        <v>0</v>
      </c>
      <c r="G77" s="55"/>
      <c r="H77" s="55"/>
      <c r="I77" s="200"/>
      <c r="J77" s="132">
        <f>'1-Dados Básicos'!$C$19</f>
        <v>0</v>
      </c>
      <c r="K77" s="55"/>
      <c r="L77" s="200"/>
      <c r="M77" s="132">
        <f>'1-Dados Básicos'!$C$19</f>
        <v>0</v>
      </c>
      <c r="N77" s="55"/>
      <c r="O77" s="200"/>
      <c r="P77" s="132">
        <f>'1-Dados Básicos'!$D$19</f>
        <v>0</v>
      </c>
      <c r="Q77" s="55"/>
      <c r="R77" s="200"/>
      <c r="S77" s="132">
        <f>'1-Dados Básicos'!$D$19</f>
        <v>0</v>
      </c>
      <c r="T77" s="55"/>
      <c r="U77" s="200"/>
      <c r="V77" s="132">
        <f>'1-Dados Básicos'!$D$19</f>
        <v>0</v>
      </c>
      <c r="W77" s="55"/>
      <c r="X77" s="200"/>
      <c r="Y77" s="132">
        <f>'1-Dados Básicos'!$D$19</f>
        <v>0</v>
      </c>
      <c r="Z77" s="55"/>
      <c r="AA77" s="55"/>
      <c r="AB77" s="200"/>
      <c r="AC77" s="132">
        <f>'1-Dados Básicos'!$F$19</f>
        <v>0</v>
      </c>
      <c r="AD77" s="55"/>
      <c r="AE77" s="55"/>
      <c r="AF77" s="200"/>
      <c r="AG77" s="132">
        <f>'1-Dados Básicos'!$C$19</f>
        <v>0</v>
      </c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  <c r="BH77" s="55"/>
      <c r="BI77" s="55"/>
      <c r="BJ77" s="55"/>
      <c r="BK77" s="55"/>
      <c r="BL77" s="55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5"/>
      <c r="CA77" s="55"/>
      <c r="CB77" s="55"/>
      <c r="CC77" s="55"/>
      <c r="CD77" s="55"/>
      <c r="CE77" s="55"/>
      <c r="CF77" s="55"/>
      <c r="CG77" s="55"/>
      <c r="CH77" s="55"/>
      <c r="CI77" s="55"/>
      <c r="CJ77" s="55"/>
      <c r="CK77" s="55"/>
      <c r="CL77" s="55"/>
      <c r="CM77" s="55"/>
      <c r="CN77" s="55"/>
      <c r="CO77" s="55"/>
      <c r="CP77" s="55"/>
      <c r="CQ77" s="55"/>
      <c r="CR77" s="55"/>
      <c r="CS77" s="55"/>
      <c r="CT77" s="55"/>
      <c r="CU77" s="55"/>
      <c r="CV77" s="55"/>
      <c r="CW77" s="55"/>
      <c r="CX77" s="55"/>
      <c r="CY77" s="55"/>
      <c r="CZ77" s="55"/>
      <c r="DA77" s="55"/>
      <c r="DB77" s="55"/>
      <c r="DC77" s="55"/>
      <c r="DD77" s="55"/>
      <c r="DE77" s="55"/>
      <c r="DF77" s="55"/>
      <c r="DG77" s="55"/>
      <c r="DH77" s="55"/>
      <c r="DI77" s="55"/>
      <c r="DJ77" s="55"/>
      <c r="DK77" s="55"/>
      <c r="DL77" s="55"/>
      <c r="DM77" s="55"/>
      <c r="DN77" s="55"/>
      <c r="DO77" s="55"/>
      <c r="DP77" s="55"/>
      <c r="DQ77" s="55"/>
      <c r="DR77" s="55"/>
      <c r="DS77" s="55"/>
      <c r="DT77" s="55"/>
      <c r="DU77" s="55"/>
      <c r="DV77" s="55"/>
      <c r="DW77" s="55"/>
      <c r="DX77" s="55"/>
      <c r="DY77" s="55"/>
      <c r="DZ77" s="55"/>
      <c r="EA77" s="55"/>
      <c r="EB77" s="55"/>
      <c r="EC77" s="55"/>
      <c r="ED77" s="55"/>
      <c r="EE77" s="55"/>
      <c r="EF77" s="55"/>
      <c r="EG77" s="55"/>
      <c r="EH77" s="55"/>
      <c r="EI77" s="55"/>
      <c r="EJ77" s="55"/>
      <c r="EK77" s="55"/>
    </row>
    <row r="78" spans="2:141" ht="16.5" thickBot="1">
      <c r="B78" s="131" t="s">
        <v>27</v>
      </c>
      <c r="C78" s="106" t="s">
        <v>61</v>
      </c>
      <c r="D78" s="25"/>
      <c r="E78" s="111"/>
      <c r="F78" s="132"/>
      <c r="G78" s="55"/>
      <c r="H78" s="55"/>
      <c r="I78" s="111"/>
      <c r="J78" s="132"/>
      <c r="K78" s="55"/>
      <c r="L78" s="111"/>
      <c r="M78" s="132"/>
      <c r="N78" s="55"/>
      <c r="O78" s="111"/>
      <c r="P78" s="132"/>
      <c r="Q78" s="55"/>
      <c r="R78" s="111"/>
      <c r="S78" s="132"/>
      <c r="T78" s="55"/>
      <c r="U78" s="111"/>
      <c r="V78" s="132"/>
      <c r="W78" s="55"/>
      <c r="X78" s="111"/>
      <c r="Y78" s="132"/>
      <c r="Z78" s="55"/>
      <c r="AA78" s="55"/>
      <c r="AB78" s="111"/>
      <c r="AC78" s="132"/>
      <c r="AD78" s="55"/>
      <c r="AE78" s="55"/>
      <c r="AF78" s="111"/>
      <c r="AG78" s="132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  <c r="BH78" s="55"/>
      <c r="BI78" s="55"/>
      <c r="BJ78" s="55"/>
      <c r="BK78" s="55"/>
      <c r="BL78" s="55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5"/>
      <c r="CA78" s="55"/>
      <c r="CB78" s="55"/>
      <c r="CC78" s="55"/>
      <c r="CD78" s="55"/>
      <c r="CE78" s="55"/>
      <c r="CF78" s="55"/>
      <c r="CG78" s="55"/>
      <c r="CH78" s="55"/>
      <c r="CI78" s="55"/>
      <c r="CJ78" s="55"/>
      <c r="CK78" s="55"/>
      <c r="CL78" s="55"/>
      <c r="CM78" s="55"/>
      <c r="CN78" s="55"/>
      <c r="CO78" s="55"/>
      <c r="CP78" s="55"/>
      <c r="CQ78" s="55"/>
      <c r="CR78" s="55"/>
      <c r="CS78" s="55"/>
      <c r="CT78" s="55"/>
      <c r="CU78" s="55"/>
      <c r="CV78" s="55"/>
      <c r="CW78" s="55"/>
      <c r="CX78" s="55"/>
      <c r="CY78" s="55"/>
      <c r="CZ78" s="55"/>
      <c r="DA78" s="55"/>
      <c r="DB78" s="55"/>
      <c r="DC78" s="55"/>
      <c r="DD78" s="55"/>
      <c r="DE78" s="55"/>
      <c r="DF78" s="55"/>
      <c r="DG78" s="55"/>
      <c r="DH78" s="55"/>
      <c r="DI78" s="55"/>
      <c r="DJ78" s="55"/>
      <c r="DK78" s="55"/>
      <c r="DL78" s="55"/>
      <c r="DM78" s="55"/>
      <c r="DN78" s="55"/>
      <c r="DO78" s="55"/>
      <c r="DP78" s="55"/>
      <c r="DQ78" s="55"/>
      <c r="DR78" s="55"/>
      <c r="DS78" s="55"/>
      <c r="DT78" s="55"/>
      <c r="DU78" s="55"/>
      <c r="DV78" s="55"/>
      <c r="DW78" s="55"/>
      <c r="DX78" s="55"/>
      <c r="DY78" s="55"/>
      <c r="DZ78" s="55"/>
      <c r="EA78" s="55"/>
      <c r="EB78" s="55"/>
      <c r="EC78" s="55"/>
      <c r="ED78" s="55"/>
      <c r="EE78" s="55"/>
      <c r="EF78" s="55"/>
      <c r="EG78" s="55"/>
      <c r="EH78" s="55"/>
      <c r="EI78" s="55"/>
      <c r="EJ78" s="55"/>
      <c r="EK78" s="55"/>
    </row>
    <row r="79" spans="2:141" ht="54.75" thickBot="1">
      <c r="B79" s="131" t="s">
        <v>29</v>
      </c>
      <c r="C79" s="106" t="s">
        <v>341</v>
      </c>
      <c r="D79" s="26"/>
      <c r="E79" s="127"/>
      <c r="F79" s="111">
        <v>0</v>
      </c>
      <c r="G79" s="25"/>
      <c r="H79" s="25"/>
      <c r="I79" s="127"/>
      <c r="J79" s="111">
        <v>0</v>
      </c>
      <c r="K79" s="25"/>
      <c r="L79" s="127"/>
      <c r="M79" s="111">
        <v>0</v>
      </c>
      <c r="N79" s="25"/>
      <c r="O79" s="127"/>
      <c r="P79" s="111">
        <v>0</v>
      </c>
      <c r="Q79" s="25"/>
      <c r="R79" s="127"/>
      <c r="S79" s="111">
        <v>0</v>
      </c>
      <c r="T79" s="25"/>
      <c r="U79" s="127"/>
      <c r="V79" s="111">
        <v>0</v>
      </c>
      <c r="W79" s="25"/>
      <c r="X79" s="127"/>
      <c r="Y79" s="111">
        <v>0</v>
      </c>
      <c r="Z79" s="25"/>
      <c r="AA79" s="25"/>
      <c r="AB79" s="127"/>
      <c r="AC79" s="111">
        <v>0</v>
      </c>
      <c r="AD79" s="25"/>
      <c r="AE79" s="25"/>
      <c r="AF79" s="127"/>
      <c r="AG79" s="111">
        <f>AG75/12</f>
        <v>0</v>
      </c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  <c r="BE79" s="25"/>
      <c r="BF79" s="25"/>
      <c r="BG79" s="25"/>
      <c r="BH79" s="25"/>
      <c r="BI79" s="25"/>
      <c r="BJ79" s="25"/>
      <c r="BK79" s="25"/>
      <c r="BL79" s="25"/>
      <c r="BM79" s="25"/>
      <c r="BN79" s="25"/>
      <c r="BO79" s="25"/>
      <c r="BP79" s="25"/>
      <c r="BQ79" s="25"/>
      <c r="BR79" s="25"/>
      <c r="BS79" s="25"/>
      <c r="BT79" s="25"/>
      <c r="BU79" s="25"/>
      <c r="BV79" s="25"/>
      <c r="BW79" s="25"/>
      <c r="BX79" s="25"/>
      <c r="BY79" s="25"/>
      <c r="BZ79" s="25"/>
      <c r="CA79" s="25"/>
      <c r="CB79" s="25"/>
      <c r="CC79" s="25"/>
      <c r="CD79" s="25"/>
      <c r="CE79" s="25"/>
      <c r="CF79" s="25"/>
      <c r="CG79" s="25"/>
      <c r="CH79" s="25"/>
      <c r="CI79" s="25"/>
      <c r="CJ79" s="25"/>
      <c r="CK79" s="25"/>
      <c r="CL79" s="25"/>
      <c r="CM79" s="25"/>
      <c r="CN79" s="25"/>
      <c r="CO79" s="25"/>
      <c r="CP79" s="25"/>
      <c r="CQ79" s="25"/>
      <c r="CR79" s="25"/>
      <c r="CS79" s="25"/>
      <c r="CT79" s="25"/>
      <c r="CU79" s="25"/>
      <c r="CV79" s="25"/>
      <c r="CW79" s="25"/>
      <c r="CX79" s="25"/>
      <c r="CY79" s="25"/>
      <c r="CZ79" s="25"/>
      <c r="DA79" s="25"/>
      <c r="DB79" s="25"/>
      <c r="DC79" s="25"/>
      <c r="DD79" s="25"/>
      <c r="DE79" s="25"/>
      <c r="DF79" s="25"/>
      <c r="DG79" s="25"/>
      <c r="DH79" s="25"/>
      <c r="DI79" s="25"/>
      <c r="DJ79" s="25"/>
      <c r="DK79" s="25"/>
      <c r="DL79" s="25"/>
      <c r="DM79" s="25"/>
      <c r="DN79" s="25"/>
      <c r="DO79" s="25"/>
      <c r="DP79" s="25"/>
      <c r="DQ79" s="25"/>
      <c r="DR79" s="25"/>
      <c r="DS79" s="25"/>
      <c r="DT79" s="25"/>
      <c r="DU79" s="25"/>
      <c r="DV79" s="25"/>
      <c r="DW79" s="25"/>
      <c r="DX79" s="25"/>
      <c r="DY79" s="25"/>
      <c r="DZ79" s="25"/>
      <c r="EA79" s="25"/>
      <c r="EB79" s="25"/>
      <c r="EC79" s="25"/>
      <c r="ED79" s="25"/>
      <c r="EE79" s="25"/>
      <c r="EF79" s="25"/>
      <c r="EG79" s="25"/>
      <c r="EH79" s="25"/>
      <c r="EI79" s="25"/>
      <c r="EJ79" s="25"/>
      <c r="EK79" s="25"/>
    </row>
    <row r="80" spans="2:141" s="79" customFormat="1" ht="16.5" thickBot="1">
      <c r="B80" s="276" t="s">
        <v>142</v>
      </c>
      <c r="C80" s="276"/>
      <c r="D80" s="77"/>
      <c r="E80" s="133"/>
      <c r="F80" s="125">
        <f>SUM(F74:F79)</f>
        <v>0</v>
      </c>
      <c r="G80" s="81"/>
      <c r="H80" s="81"/>
      <c r="I80" s="133"/>
      <c r="J80" s="125">
        <f>SUM(J74:J79)</f>
        <v>0</v>
      </c>
      <c r="K80" s="81"/>
      <c r="L80" s="133"/>
      <c r="M80" s="125">
        <f>SUM(M74:M79)</f>
        <v>0</v>
      </c>
      <c r="N80" s="81"/>
      <c r="O80" s="133"/>
      <c r="P80" s="125">
        <f>SUM(P74:P79)</f>
        <v>0</v>
      </c>
      <c r="Q80" s="81"/>
      <c r="R80" s="133"/>
      <c r="S80" s="125">
        <f>SUM(S74:S79)</f>
        <v>0</v>
      </c>
      <c r="T80" s="81"/>
      <c r="U80" s="133"/>
      <c r="V80" s="125">
        <f>SUM(V74:V79)</f>
        <v>0</v>
      </c>
      <c r="W80" s="81"/>
      <c r="X80" s="133"/>
      <c r="Y80" s="125">
        <f>SUM(Y74:Y79)</f>
        <v>0</v>
      </c>
      <c r="Z80" s="81"/>
      <c r="AA80" s="81"/>
      <c r="AB80" s="133"/>
      <c r="AC80" s="125">
        <f>SUM(AC74:AC79)</f>
        <v>0</v>
      </c>
      <c r="AD80" s="81"/>
      <c r="AE80" s="81"/>
      <c r="AF80" s="133"/>
      <c r="AG80" s="125">
        <f>SUM(AG74:AG79)</f>
        <v>0</v>
      </c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AS80" s="81"/>
      <c r="AT80" s="81"/>
      <c r="AU80" s="81"/>
      <c r="AV80" s="81"/>
      <c r="AW80" s="81"/>
      <c r="AX80" s="81"/>
      <c r="AY80" s="81"/>
      <c r="AZ80" s="81"/>
      <c r="BA80" s="81"/>
      <c r="BB80" s="81"/>
      <c r="BC80" s="81"/>
      <c r="BD80" s="81"/>
      <c r="BE80" s="81"/>
      <c r="BF80" s="81"/>
      <c r="BG80" s="81"/>
      <c r="BH80" s="81"/>
      <c r="BI80" s="81"/>
      <c r="BJ80" s="81"/>
      <c r="BK80" s="81"/>
      <c r="BL80" s="81"/>
      <c r="BM80" s="81"/>
      <c r="BN80" s="81"/>
      <c r="BO80" s="81"/>
      <c r="BP80" s="81"/>
      <c r="BQ80" s="81"/>
      <c r="BR80" s="81"/>
      <c r="BS80" s="81"/>
      <c r="BT80" s="81"/>
      <c r="BU80" s="81"/>
      <c r="BV80" s="81"/>
      <c r="BW80" s="81"/>
      <c r="BX80" s="81"/>
      <c r="BY80" s="81"/>
      <c r="BZ80" s="81"/>
      <c r="CA80" s="81"/>
      <c r="CB80" s="81"/>
      <c r="CC80" s="81"/>
      <c r="CD80" s="81"/>
      <c r="CE80" s="81"/>
      <c r="CF80" s="81"/>
      <c r="CG80" s="81"/>
      <c r="CH80" s="81"/>
      <c r="CI80" s="81"/>
      <c r="CJ80" s="81"/>
      <c r="CK80" s="81"/>
      <c r="CL80" s="81"/>
      <c r="CM80" s="81"/>
      <c r="CN80" s="81"/>
      <c r="CO80" s="81"/>
      <c r="CP80" s="81"/>
      <c r="CQ80" s="81"/>
      <c r="CR80" s="81"/>
      <c r="CS80" s="81"/>
      <c r="CT80" s="81"/>
      <c r="CU80" s="81"/>
      <c r="CV80" s="81"/>
      <c r="CW80" s="81"/>
      <c r="CX80" s="81"/>
      <c r="CY80" s="81"/>
      <c r="CZ80" s="81"/>
      <c r="DA80" s="81"/>
      <c r="DB80" s="81"/>
      <c r="DC80" s="81"/>
      <c r="DD80" s="81"/>
      <c r="DE80" s="81"/>
      <c r="DF80" s="81"/>
      <c r="DG80" s="81"/>
      <c r="DH80" s="81"/>
      <c r="DI80" s="81"/>
      <c r="DJ80" s="81"/>
      <c r="DK80" s="81"/>
      <c r="DL80" s="81"/>
      <c r="DM80" s="81"/>
      <c r="DN80" s="81"/>
      <c r="DO80" s="81"/>
      <c r="DP80" s="81"/>
      <c r="DQ80" s="81"/>
      <c r="DR80" s="81"/>
      <c r="DS80" s="81"/>
      <c r="DT80" s="81"/>
      <c r="DU80" s="81"/>
      <c r="DV80" s="81"/>
      <c r="DW80" s="81"/>
      <c r="DX80" s="81"/>
      <c r="DY80" s="81"/>
      <c r="DZ80" s="81"/>
      <c r="EA80" s="81"/>
      <c r="EB80" s="81"/>
      <c r="EC80" s="81"/>
      <c r="ED80" s="81"/>
      <c r="EE80" s="81"/>
      <c r="EF80" s="81"/>
      <c r="EG80" s="81"/>
      <c r="EH80" s="81"/>
      <c r="EI80" s="81"/>
      <c r="EJ80" s="81"/>
      <c r="EK80" s="81"/>
    </row>
    <row r="81" spans="2:141" ht="15.75" customHeight="1">
      <c r="B81" s="86" t="s">
        <v>14</v>
      </c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L81" s="67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7"/>
      <c r="CA81" s="67"/>
      <c r="CB81" s="67"/>
      <c r="CC81" s="67"/>
      <c r="CD81" s="67"/>
      <c r="CE81" s="67"/>
      <c r="CF81" s="67"/>
      <c r="CG81" s="67"/>
      <c r="CH81" s="67"/>
      <c r="CI81" s="67"/>
      <c r="CJ81" s="67"/>
      <c r="CK81" s="67"/>
      <c r="CL81" s="67"/>
      <c r="CM81" s="67"/>
      <c r="CN81" s="67"/>
      <c r="CO81" s="67"/>
      <c r="CP81" s="67"/>
      <c r="CQ81" s="67"/>
      <c r="CR81" s="67"/>
      <c r="CS81" s="67"/>
      <c r="CT81" s="67"/>
      <c r="CU81" s="67"/>
      <c r="CV81" s="67"/>
      <c r="CW81" s="67"/>
      <c r="CX81" s="67"/>
      <c r="CY81" s="67"/>
      <c r="CZ81" s="67"/>
      <c r="DA81" s="67"/>
      <c r="DB81" s="67"/>
      <c r="DC81" s="67"/>
      <c r="DD81" s="67"/>
      <c r="DE81" s="67"/>
      <c r="DF81" s="67"/>
      <c r="DG81" s="67"/>
      <c r="DH81" s="67"/>
      <c r="DI81" s="67"/>
      <c r="DJ81" s="67"/>
      <c r="DK81" s="67"/>
      <c r="DL81" s="67"/>
      <c r="DM81" s="67"/>
      <c r="DN81" s="67"/>
      <c r="DO81" s="67"/>
      <c r="DP81" s="67"/>
      <c r="DQ81" s="67"/>
      <c r="DR81" s="67"/>
      <c r="DS81" s="67"/>
      <c r="DT81" s="67"/>
      <c r="DU81" s="67"/>
      <c r="DV81" s="67"/>
      <c r="DW81" s="67"/>
      <c r="DX81" s="67"/>
      <c r="DY81" s="67"/>
      <c r="DZ81" s="67"/>
      <c r="EA81" s="67"/>
      <c r="EB81" s="67"/>
      <c r="EC81" s="67"/>
      <c r="ED81" s="67"/>
      <c r="EE81" s="67"/>
      <c r="EF81" s="67"/>
      <c r="EG81" s="67"/>
      <c r="EH81" s="67"/>
      <c r="EI81" s="67"/>
      <c r="EJ81" s="67"/>
      <c r="EK81" s="67"/>
    </row>
    <row r="82" spans="2:141" ht="15.75" customHeight="1">
      <c r="B82" s="87" t="s">
        <v>63</v>
      </c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33"/>
      <c r="BB82" s="33"/>
      <c r="BC82" s="33"/>
      <c r="BD82" s="33"/>
      <c r="BE82" s="33"/>
      <c r="BF82" s="33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3"/>
      <c r="CA82" s="33"/>
      <c r="CB82" s="33"/>
      <c r="CC82" s="33"/>
      <c r="CD82" s="33"/>
      <c r="CE82" s="33"/>
      <c r="CF82" s="33"/>
      <c r="CG82" s="33"/>
      <c r="CH82" s="33"/>
      <c r="CI82" s="33"/>
      <c r="CJ82" s="33"/>
      <c r="CK82" s="33"/>
      <c r="CL82" s="33"/>
      <c r="CM82" s="33"/>
      <c r="CN82" s="33"/>
      <c r="CO82" s="33"/>
      <c r="CP82" s="33"/>
      <c r="CQ82" s="33"/>
      <c r="CR82" s="33"/>
      <c r="CS82" s="33"/>
      <c r="CT82" s="33"/>
      <c r="CU82" s="33"/>
      <c r="CV82" s="33"/>
      <c r="CW82" s="33"/>
      <c r="CX82" s="33"/>
      <c r="CY82" s="33"/>
      <c r="CZ82" s="33"/>
      <c r="DA82" s="33"/>
      <c r="DB82" s="33"/>
      <c r="DC82" s="33"/>
      <c r="DD82" s="33"/>
      <c r="DE82" s="33"/>
      <c r="DF82" s="33"/>
      <c r="DG82" s="33"/>
      <c r="DH82" s="33"/>
      <c r="DI82" s="33"/>
      <c r="DJ82" s="33"/>
      <c r="DK82" s="33"/>
      <c r="DL82" s="33"/>
      <c r="DM82" s="33"/>
      <c r="DN82" s="33"/>
      <c r="DO82" s="33"/>
      <c r="DP82" s="33"/>
      <c r="DQ82" s="33"/>
      <c r="DR82" s="33"/>
      <c r="DS82" s="33"/>
      <c r="DT82" s="33"/>
      <c r="DU82" s="33"/>
      <c r="DV82" s="33"/>
      <c r="DW82" s="33"/>
      <c r="DX82" s="33"/>
      <c r="DY82" s="33"/>
      <c r="DZ82" s="33"/>
      <c r="EA82" s="33"/>
      <c r="EB82" s="33"/>
      <c r="EC82" s="33"/>
      <c r="ED82" s="33"/>
      <c r="EE82" s="33"/>
      <c r="EF82" s="33"/>
      <c r="EG82" s="33"/>
      <c r="EH82" s="33"/>
      <c r="EI82" s="33"/>
      <c r="EJ82" s="33"/>
      <c r="EK82" s="33"/>
    </row>
    <row r="83" spans="2:141" ht="15.75" customHeight="1">
      <c r="B83" s="87" t="s">
        <v>64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  <c r="CP83" s="33"/>
      <c r="CQ83" s="33"/>
      <c r="CR83" s="33"/>
      <c r="CS83" s="33"/>
      <c r="CT83" s="33"/>
      <c r="CU83" s="33"/>
      <c r="CV83" s="33"/>
      <c r="CW83" s="33"/>
      <c r="CX83" s="33"/>
      <c r="CY83" s="33"/>
      <c r="CZ83" s="33"/>
      <c r="DA83" s="33"/>
      <c r="DB83" s="33"/>
      <c r="DC83" s="33"/>
      <c r="DD83" s="33"/>
      <c r="DE83" s="33"/>
      <c r="DF83" s="33"/>
      <c r="DG83" s="33"/>
      <c r="DH83" s="33"/>
      <c r="DI83" s="33"/>
      <c r="DJ83" s="33"/>
      <c r="DK83" s="33"/>
      <c r="DL83" s="33"/>
      <c r="DM83" s="33"/>
      <c r="DN83" s="33"/>
      <c r="DO83" s="33"/>
      <c r="DP83" s="33"/>
      <c r="DQ83" s="33"/>
      <c r="DR83" s="33"/>
      <c r="DS83" s="33"/>
      <c r="DT83" s="33"/>
      <c r="DU83" s="33"/>
      <c r="DV83" s="33"/>
      <c r="DW83" s="33"/>
      <c r="DX83" s="33"/>
      <c r="DY83" s="33"/>
      <c r="DZ83" s="33"/>
      <c r="EA83" s="33"/>
      <c r="EB83" s="33"/>
      <c r="EC83" s="33"/>
      <c r="ED83" s="33"/>
      <c r="EE83" s="33"/>
      <c r="EF83" s="33"/>
      <c r="EG83" s="33"/>
      <c r="EH83" s="33"/>
      <c r="EI83" s="33"/>
      <c r="EJ83" s="33"/>
      <c r="EK83" s="33"/>
    </row>
    <row r="84" spans="2:141" ht="30.95" customHeight="1" thickBot="1">
      <c r="B84" s="9"/>
      <c r="C84" s="9"/>
      <c r="D84" s="9"/>
      <c r="E84" s="9"/>
      <c r="F84" s="10"/>
      <c r="G84" s="10"/>
      <c r="H84" s="10"/>
      <c r="I84" s="9"/>
      <c r="J84" s="10"/>
      <c r="K84" s="10"/>
      <c r="L84" s="9"/>
      <c r="M84" s="10"/>
      <c r="N84" s="10"/>
      <c r="O84" s="9"/>
      <c r="P84" s="10"/>
      <c r="Q84" s="10"/>
      <c r="R84" s="9"/>
      <c r="S84" s="10"/>
      <c r="T84" s="10"/>
      <c r="U84" s="9"/>
      <c r="V84" s="10"/>
      <c r="W84" s="10"/>
      <c r="X84" s="9"/>
      <c r="Y84" s="10"/>
      <c r="Z84" s="10"/>
      <c r="AA84" s="10"/>
      <c r="AB84" s="9"/>
      <c r="AC84" s="10"/>
      <c r="AD84" s="10"/>
      <c r="AE84" s="10"/>
      <c r="AF84" s="9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</row>
    <row r="85" spans="2:141" s="79" customFormat="1" ht="16.5" thickBot="1">
      <c r="B85" s="276" t="s">
        <v>65</v>
      </c>
      <c r="C85" s="276"/>
      <c r="D85" s="91"/>
      <c r="E85" s="280" t="s">
        <v>190</v>
      </c>
      <c r="F85" s="280"/>
      <c r="G85" s="91"/>
      <c r="H85" s="91"/>
      <c r="I85" s="280" t="s">
        <v>190</v>
      </c>
      <c r="J85" s="280"/>
      <c r="K85" s="91"/>
      <c r="L85" s="280" t="s">
        <v>190</v>
      </c>
      <c r="M85" s="280"/>
      <c r="N85" s="91"/>
      <c r="O85" s="280" t="s">
        <v>190</v>
      </c>
      <c r="P85" s="280"/>
      <c r="Q85" s="91"/>
      <c r="R85" s="280" t="s">
        <v>190</v>
      </c>
      <c r="S85" s="280"/>
      <c r="T85" s="91"/>
      <c r="U85" s="280" t="s">
        <v>190</v>
      </c>
      <c r="V85" s="280"/>
      <c r="W85" s="91"/>
      <c r="X85" s="280" t="s">
        <v>190</v>
      </c>
      <c r="Y85" s="280"/>
      <c r="Z85" s="91"/>
      <c r="AA85" s="91"/>
      <c r="AB85" s="280" t="s">
        <v>190</v>
      </c>
      <c r="AC85" s="280"/>
      <c r="AD85" s="91"/>
      <c r="AE85" s="91"/>
      <c r="AF85" s="280" t="s">
        <v>190</v>
      </c>
      <c r="AG85" s="280"/>
      <c r="AH85" s="91"/>
      <c r="AI85" s="91"/>
      <c r="AJ85" s="91"/>
      <c r="AK85" s="91"/>
      <c r="AL85" s="91"/>
      <c r="AM85" s="91"/>
      <c r="AN85" s="91"/>
      <c r="AO85" s="91"/>
      <c r="AP85" s="91"/>
      <c r="AQ85" s="91"/>
      <c r="AR85" s="91"/>
      <c r="AS85" s="91"/>
      <c r="AT85" s="91"/>
      <c r="AU85" s="91"/>
      <c r="AV85" s="91"/>
      <c r="AW85" s="91"/>
      <c r="AX85" s="91"/>
      <c r="AY85" s="91"/>
      <c r="AZ85" s="91"/>
      <c r="BA85" s="91"/>
      <c r="BB85" s="91"/>
      <c r="BC85" s="91"/>
      <c r="BD85" s="91"/>
      <c r="BE85" s="91"/>
      <c r="BF85" s="91"/>
      <c r="BG85" s="91"/>
      <c r="BH85" s="91"/>
      <c r="BI85" s="91"/>
      <c r="BJ85" s="91"/>
      <c r="BK85" s="91"/>
      <c r="BL85" s="91"/>
      <c r="BM85" s="91"/>
      <c r="BN85" s="91"/>
      <c r="BO85" s="91"/>
      <c r="BP85" s="91"/>
      <c r="BQ85" s="91"/>
      <c r="BR85" s="91"/>
      <c r="BS85" s="91"/>
      <c r="BT85" s="91"/>
      <c r="BU85" s="91"/>
      <c r="BV85" s="91"/>
      <c r="BW85" s="91"/>
      <c r="BX85" s="91"/>
      <c r="BY85" s="91"/>
      <c r="BZ85" s="91"/>
      <c r="CA85" s="91"/>
      <c r="CB85" s="91"/>
      <c r="CC85" s="91"/>
      <c r="CD85" s="91"/>
      <c r="CE85" s="91"/>
      <c r="CF85" s="91"/>
      <c r="CG85" s="91"/>
      <c r="CH85" s="91"/>
      <c r="CI85" s="91"/>
      <c r="CJ85" s="91"/>
      <c r="CK85" s="91"/>
      <c r="CL85" s="91"/>
      <c r="CM85" s="91"/>
      <c r="CN85" s="91"/>
      <c r="CO85" s="91"/>
      <c r="CP85" s="91"/>
      <c r="CQ85" s="91"/>
      <c r="CR85" s="91"/>
      <c r="CS85" s="91"/>
      <c r="CT85" s="91"/>
      <c r="CU85" s="91"/>
      <c r="CV85" s="91"/>
      <c r="CW85" s="91"/>
      <c r="CX85" s="91"/>
      <c r="CY85" s="91"/>
      <c r="CZ85" s="91"/>
      <c r="DA85" s="91"/>
      <c r="DB85" s="91"/>
      <c r="DC85" s="91"/>
      <c r="DD85" s="91"/>
      <c r="DE85" s="91"/>
      <c r="DF85" s="91"/>
      <c r="DG85" s="91"/>
      <c r="DH85" s="91"/>
      <c r="DI85" s="91"/>
      <c r="DJ85" s="91"/>
      <c r="DK85" s="91"/>
      <c r="DL85" s="91"/>
      <c r="DM85" s="91"/>
      <c r="DN85" s="91"/>
      <c r="DO85" s="91"/>
      <c r="DP85" s="91"/>
      <c r="DQ85" s="91"/>
      <c r="DR85" s="91"/>
      <c r="DS85" s="91"/>
      <c r="DT85" s="91"/>
      <c r="DU85" s="91"/>
      <c r="DV85" s="91"/>
      <c r="DW85" s="91"/>
      <c r="DX85" s="91"/>
      <c r="DY85" s="91"/>
      <c r="DZ85" s="91"/>
      <c r="EA85" s="91"/>
      <c r="EB85" s="91"/>
      <c r="EC85" s="91"/>
      <c r="ED85" s="91"/>
      <c r="EE85" s="91"/>
      <c r="EF85" s="91"/>
      <c r="EG85" s="91"/>
      <c r="EH85" s="91"/>
      <c r="EI85" s="91"/>
      <c r="EJ85" s="91"/>
      <c r="EK85" s="91"/>
    </row>
    <row r="86" spans="2:141" ht="16.5" thickBot="1">
      <c r="B86" s="101">
        <v>2</v>
      </c>
      <c r="C86" s="216" t="s">
        <v>66</v>
      </c>
      <c r="D86" s="17"/>
      <c r="E86" s="102"/>
      <c r="F86" s="101" t="s">
        <v>18</v>
      </c>
      <c r="G86" s="11"/>
      <c r="H86" s="11"/>
      <c r="I86" s="102"/>
      <c r="J86" s="101" t="s">
        <v>18</v>
      </c>
      <c r="K86" s="11"/>
      <c r="L86" s="102"/>
      <c r="M86" s="101" t="s">
        <v>18</v>
      </c>
      <c r="N86" s="11"/>
      <c r="O86" s="102"/>
      <c r="P86" s="101" t="s">
        <v>18</v>
      </c>
      <c r="Q86" s="11"/>
      <c r="R86" s="102"/>
      <c r="S86" s="101" t="s">
        <v>18</v>
      </c>
      <c r="T86" s="11"/>
      <c r="U86" s="102"/>
      <c r="V86" s="101" t="s">
        <v>18</v>
      </c>
      <c r="W86" s="11"/>
      <c r="X86" s="102"/>
      <c r="Y86" s="101" t="s">
        <v>18</v>
      </c>
      <c r="Z86" s="11"/>
      <c r="AA86" s="11"/>
      <c r="AB86" s="102"/>
      <c r="AC86" s="101" t="s">
        <v>18</v>
      </c>
      <c r="AD86" s="11"/>
      <c r="AE86" s="11"/>
      <c r="AF86" s="102"/>
      <c r="AG86" s="101" t="s">
        <v>18</v>
      </c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/>
      <c r="DA86" s="11"/>
      <c r="DB86" s="11"/>
      <c r="DC86" s="11"/>
      <c r="DD86" s="11"/>
      <c r="DE86" s="11"/>
      <c r="DF86" s="11"/>
      <c r="DG86" s="11"/>
      <c r="DH86" s="11"/>
      <c r="DI86" s="11"/>
      <c r="DJ86" s="11"/>
      <c r="DK86" s="11"/>
      <c r="DL86" s="11"/>
      <c r="DM86" s="11"/>
      <c r="DN86" s="11"/>
      <c r="DO86" s="11"/>
      <c r="DP86" s="11"/>
      <c r="DQ86" s="11"/>
      <c r="DR86" s="11"/>
      <c r="DS86" s="11"/>
      <c r="DT86" s="11"/>
      <c r="DU86" s="11"/>
      <c r="DV86" s="11"/>
      <c r="DW86" s="11"/>
      <c r="DX86" s="11"/>
      <c r="DY86" s="11"/>
      <c r="DZ86" s="11"/>
      <c r="EA86" s="11"/>
      <c r="EB86" s="11"/>
      <c r="EC86" s="11"/>
      <c r="ED86" s="11"/>
      <c r="EE86" s="11"/>
      <c r="EF86" s="11"/>
      <c r="EG86" s="11"/>
      <c r="EH86" s="11"/>
      <c r="EI86" s="11"/>
      <c r="EJ86" s="11"/>
      <c r="EK86" s="11"/>
    </row>
    <row r="87" spans="2:141" ht="16.5" thickBot="1">
      <c r="B87" s="103" t="s">
        <v>36</v>
      </c>
      <c r="C87" s="99" t="s">
        <v>37</v>
      </c>
      <c r="D87" s="27"/>
      <c r="E87" s="134"/>
      <c r="F87" s="127">
        <f>F47</f>
        <v>0</v>
      </c>
      <c r="G87" s="26"/>
      <c r="H87" s="26"/>
      <c r="I87" s="134"/>
      <c r="J87" s="127">
        <f>J47</f>
        <v>0</v>
      </c>
      <c r="K87" s="26"/>
      <c r="L87" s="134"/>
      <c r="M87" s="127">
        <f>M47</f>
        <v>0</v>
      </c>
      <c r="N87" s="26"/>
      <c r="O87" s="134"/>
      <c r="P87" s="127">
        <f>P47</f>
        <v>0</v>
      </c>
      <c r="Q87" s="26"/>
      <c r="R87" s="134"/>
      <c r="S87" s="127">
        <f>S47</f>
        <v>0</v>
      </c>
      <c r="T87" s="26"/>
      <c r="U87" s="134"/>
      <c r="V87" s="127">
        <f>V47</f>
        <v>0</v>
      </c>
      <c r="W87" s="26"/>
      <c r="X87" s="134"/>
      <c r="Y87" s="127">
        <f>Y47</f>
        <v>0</v>
      </c>
      <c r="Z87" s="26"/>
      <c r="AA87" s="26"/>
      <c r="AB87" s="134"/>
      <c r="AC87" s="127">
        <f>AC47</f>
        <v>0</v>
      </c>
      <c r="AD87" s="26"/>
      <c r="AE87" s="26"/>
      <c r="AF87" s="134"/>
      <c r="AG87" s="127">
        <f>AG47</f>
        <v>0</v>
      </c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  <c r="BO87" s="26"/>
      <c r="BP87" s="26"/>
      <c r="BQ87" s="26"/>
      <c r="BR87" s="26"/>
      <c r="BS87" s="26"/>
      <c r="BT87" s="26"/>
      <c r="BU87" s="26"/>
      <c r="BV87" s="26"/>
      <c r="BW87" s="26"/>
      <c r="BX87" s="26"/>
      <c r="BY87" s="26"/>
      <c r="BZ87" s="26"/>
      <c r="CA87" s="26"/>
      <c r="CB87" s="26"/>
      <c r="CC87" s="26"/>
      <c r="CD87" s="26"/>
      <c r="CE87" s="26"/>
      <c r="CF87" s="26"/>
      <c r="CG87" s="26"/>
      <c r="CH87" s="26"/>
      <c r="CI87" s="26"/>
      <c r="CJ87" s="26"/>
      <c r="CK87" s="26"/>
      <c r="CL87" s="26"/>
      <c r="CM87" s="26"/>
      <c r="CN87" s="26"/>
      <c r="CO87" s="26"/>
      <c r="CP87" s="26"/>
      <c r="CQ87" s="26"/>
      <c r="CR87" s="26"/>
      <c r="CS87" s="26"/>
      <c r="CT87" s="26"/>
      <c r="CU87" s="26"/>
      <c r="CV87" s="26"/>
      <c r="CW87" s="26"/>
      <c r="CX87" s="26"/>
      <c r="CY87" s="26"/>
      <c r="CZ87" s="26"/>
      <c r="DA87" s="26"/>
      <c r="DB87" s="26"/>
      <c r="DC87" s="26"/>
      <c r="DD87" s="26"/>
      <c r="DE87" s="26"/>
      <c r="DF87" s="26"/>
      <c r="DG87" s="26"/>
      <c r="DH87" s="26"/>
      <c r="DI87" s="26"/>
      <c r="DJ87" s="26"/>
      <c r="DK87" s="26"/>
      <c r="DL87" s="26"/>
      <c r="DM87" s="26"/>
      <c r="DN87" s="26"/>
      <c r="DO87" s="26"/>
      <c r="DP87" s="26"/>
      <c r="DQ87" s="26"/>
      <c r="DR87" s="26"/>
      <c r="DS87" s="26"/>
      <c r="DT87" s="26"/>
      <c r="DU87" s="26"/>
      <c r="DV87" s="26"/>
      <c r="DW87" s="26"/>
      <c r="DX87" s="26"/>
      <c r="DY87" s="26"/>
      <c r="DZ87" s="26"/>
      <c r="EA87" s="26"/>
      <c r="EB87" s="26"/>
      <c r="EC87" s="26"/>
      <c r="ED87" s="26"/>
      <c r="EE87" s="26"/>
      <c r="EF87" s="26"/>
      <c r="EG87" s="26"/>
      <c r="EH87" s="26"/>
      <c r="EI87" s="26"/>
      <c r="EJ87" s="26"/>
      <c r="EK87" s="26"/>
    </row>
    <row r="88" spans="2:141" ht="16.5" thickBot="1">
      <c r="B88" s="103" t="s">
        <v>40</v>
      </c>
      <c r="C88" s="99" t="s">
        <v>41</v>
      </c>
      <c r="D88" s="28"/>
      <c r="E88" s="135"/>
      <c r="F88" s="136">
        <f>F60</f>
        <v>0</v>
      </c>
      <c r="G88" s="49"/>
      <c r="H88" s="49"/>
      <c r="I88" s="135"/>
      <c r="J88" s="136">
        <f>J60</f>
        <v>0</v>
      </c>
      <c r="K88" s="49"/>
      <c r="L88" s="135"/>
      <c r="M88" s="136">
        <f>M60</f>
        <v>0</v>
      </c>
      <c r="N88" s="49"/>
      <c r="O88" s="135"/>
      <c r="P88" s="136">
        <f>P60</f>
        <v>0</v>
      </c>
      <c r="Q88" s="49"/>
      <c r="R88" s="135"/>
      <c r="S88" s="136">
        <f>S60</f>
        <v>0</v>
      </c>
      <c r="T88" s="49"/>
      <c r="U88" s="135"/>
      <c r="V88" s="136">
        <f>V60</f>
        <v>0</v>
      </c>
      <c r="W88" s="49"/>
      <c r="X88" s="135"/>
      <c r="Y88" s="136">
        <f>Y60</f>
        <v>0</v>
      </c>
      <c r="Z88" s="49"/>
      <c r="AA88" s="49"/>
      <c r="AB88" s="135"/>
      <c r="AC88" s="136">
        <f>AC60</f>
        <v>0</v>
      </c>
      <c r="AD88" s="49"/>
      <c r="AE88" s="49"/>
      <c r="AF88" s="135"/>
      <c r="AG88" s="136">
        <f>AG60</f>
        <v>0</v>
      </c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</row>
    <row r="89" spans="2:141" ht="16.5" thickBot="1">
      <c r="B89" s="103" t="s">
        <v>58</v>
      </c>
      <c r="C89" s="99" t="s">
        <v>59</v>
      </c>
      <c r="D89" s="28"/>
      <c r="E89" s="135"/>
      <c r="F89" s="136">
        <f>F80</f>
        <v>0</v>
      </c>
      <c r="G89" s="49"/>
      <c r="H89" s="49"/>
      <c r="I89" s="135"/>
      <c r="J89" s="136">
        <f>J80</f>
        <v>0</v>
      </c>
      <c r="K89" s="49"/>
      <c r="L89" s="135"/>
      <c r="M89" s="136">
        <f>M80</f>
        <v>0</v>
      </c>
      <c r="N89" s="49"/>
      <c r="O89" s="135"/>
      <c r="P89" s="136">
        <f>P80</f>
        <v>0</v>
      </c>
      <c r="Q89" s="49"/>
      <c r="R89" s="135"/>
      <c r="S89" s="136">
        <f>S80</f>
        <v>0</v>
      </c>
      <c r="T89" s="49"/>
      <c r="U89" s="135"/>
      <c r="V89" s="136">
        <f>V80</f>
        <v>0</v>
      </c>
      <c r="W89" s="49"/>
      <c r="X89" s="135"/>
      <c r="Y89" s="136">
        <f>Y80</f>
        <v>0</v>
      </c>
      <c r="Z89" s="49"/>
      <c r="AA89" s="49"/>
      <c r="AB89" s="135"/>
      <c r="AC89" s="136">
        <f>AC80</f>
        <v>0</v>
      </c>
      <c r="AD89" s="49"/>
      <c r="AE89" s="49"/>
      <c r="AF89" s="135"/>
      <c r="AG89" s="136">
        <f>AG80</f>
        <v>0</v>
      </c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</row>
    <row r="90" spans="2:141" s="79" customFormat="1" ht="16.5" thickBot="1">
      <c r="B90" s="276" t="s">
        <v>143</v>
      </c>
      <c r="C90" s="276"/>
      <c r="D90" s="83"/>
      <c r="E90" s="137"/>
      <c r="F90" s="125">
        <f>SUM(F87:F89)</f>
        <v>0</v>
      </c>
      <c r="G90" s="81"/>
      <c r="H90" s="81"/>
      <c r="I90" s="137"/>
      <c r="J90" s="125">
        <f>SUM(J87:J89)</f>
        <v>0</v>
      </c>
      <c r="K90" s="81"/>
      <c r="L90" s="137"/>
      <c r="M90" s="125">
        <f>SUM(M87:M89)</f>
        <v>0</v>
      </c>
      <c r="N90" s="81"/>
      <c r="O90" s="137"/>
      <c r="P90" s="125">
        <f>SUM(P87:P89)</f>
        <v>0</v>
      </c>
      <c r="Q90" s="81"/>
      <c r="R90" s="137"/>
      <c r="S90" s="125">
        <f>SUM(S87:S89)</f>
        <v>0</v>
      </c>
      <c r="T90" s="81"/>
      <c r="U90" s="137"/>
      <c r="V90" s="125">
        <f>SUM(V87:V89)</f>
        <v>0</v>
      </c>
      <c r="W90" s="81"/>
      <c r="X90" s="137"/>
      <c r="Y90" s="125">
        <f>SUM(Y87:Y89)</f>
        <v>0</v>
      </c>
      <c r="Z90" s="81"/>
      <c r="AA90" s="81"/>
      <c r="AB90" s="137"/>
      <c r="AC90" s="125">
        <f>SUM(AC87:AC89)</f>
        <v>0</v>
      </c>
      <c r="AD90" s="81"/>
      <c r="AE90" s="81"/>
      <c r="AF90" s="137"/>
      <c r="AG90" s="125">
        <f>SUM(AG87:AG89)</f>
        <v>0</v>
      </c>
      <c r="AH90" s="81"/>
      <c r="AI90" s="81"/>
      <c r="AJ90" s="81"/>
      <c r="AK90" s="81"/>
      <c r="AL90" s="81"/>
      <c r="AM90" s="81"/>
      <c r="AN90" s="81"/>
      <c r="AO90" s="81"/>
      <c r="AP90" s="81"/>
      <c r="AQ90" s="81"/>
      <c r="AR90" s="81"/>
      <c r="AS90" s="81"/>
      <c r="AT90" s="81"/>
      <c r="AU90" s="81"/>
      <c r="AV90" s="81"/>
      <c r="AW90" s="81"/>
      <c r="AX90" s="81"/>
      <c r="AY90" s="81"/>
      <c r="AZ90" s="81"/>
      <c r="BA90" s="81"/>
      <c r="BB90" s="81"/>
      <c r="BC90" s="81"/>
      <c r="BD90" s="81"/>
      <c r="BE90" s="81"/>
      <c r="BF90" s="81"/>
      <c r="BG90" s="81"/>
      <c r="BH90" s="81"/>
      <c r="BI90" s="81"/>
      <c r="BJ90" s="81"/>
      <c r="BK90" s="81"/>
      <c r="BL90" s="81"/>
      <c r="BM90" s="81"/>
      <c r="BN90" s="81"/>
      <c r="BO90" s="81"/>
      <c r="BP90" s="81"/>
      <c r="BQ90" s="81"/>
      <c r="BR90" s="81"/>
      <c r="BS90" s="81"/>
      <c r="BT90" s="81"/>
      <c r="BU90" s="81"/>
      <c r="BV90" s="81"/>
      <c r="BW90" s="81"/>
      <c r="BX90" s="81"/>
      <c r="BY90" s="81"/>
      <c r="BZ90" s="81"/>
      <c r="CA90" s="81"/>
      <c r="CB90" s="81"/>
      <c r="CC90" s="81"/>
      <c r="CD90" s="81"/>
      <c r="CE90" s="81"/>
      <c r="CF90" s="81"/>
      <c r="CG90" s="81"/>
      <c r="CH90" s="81"/>
      <c r="CI90" s="81"/>
      <c r="CJ90" s="81"/>
      <c r="CK90" s="81"/>
      <c r="CL90" s="81"/>
      <c r="CM90" s="81"/>
      <c r="CN90" s="81"/>
      <c r="CO90" s="81"/>
      <c r="CP90" s="81"/>
      <c r="CQ90" s="81"/>
      <c r="CR90" s="81"/>
      <c r="CS90" s="81"/>
      <c r="CT90" s="81"/>
      <c r="CU90" s="81"/>
      <c r="CV90" s="81"/>
      <c r="CW90" s="81"/>
      <c r="CX90" s="81"/>
      <c r="CY90" s="81"/>
      <c r="CZ90" s="81"/>
      <c r="DA90" s="81"/>
      <c r="DB90" s="81"/>
      <c r="DC90" s="81"/>
      <c r="DD90" s="81"/>
      <c r="DE90" s="81"/>
      <c r="DF90" s="81"/>
      <c r="DG90" s="81"/>
      <c r="DH90" s="81"/>
      <c r="DI90" s="81"/>
      <c r="DJ90" s="81"/>
      <c r="DK90" s="81"/>
      <c r="DL90" s="81"/>
      <c r="DM90" s="81"/>
      <c r="DN90" s="81"/>
      <c r="DO90" s="81"/>
      <c r="DP90" s="81"/>
      <c r="DQ90" s="81"/>
      <c r="DR90" s="81"/>
      <c r="DS90" s="81"/>
      <c r="DT90" s="81"/>
      <c r="DU90" s="81"/>
      <c r="DV90" s="81"/>
      <c r="DW90" s="81"/>
      <c r="DX90" s="81"/>
      <c r="DY90" s="81"/>
      <c r="DZ90" s="81"/>
      <c r="EA90" s="81"/>
      <c r="EB90" s="81"/>
      <c r="EC90" s="81"/>
      <c r="ED90" s="81"/>
      <c r="EE90" s="81"/>
      <c r="EF90" s="81"/>
      <c r="EG90" s="81"/>
      <c r="EH90" s="81"/>
      <c r="EI90" s="81"/>
      <c r="EJ90" s="81"/>
      <c r="EK90" s="81"/>
    </row>
    <row r="91" spans="2:141" ht="30.95" customHeight="1" thickBot="1">
      <c r="B91" s="9"/>
      <c r="C91" s="9"/>
      <c r="D91" s="9"/>
      <c r="E91" s="9"/>
      <c r="F91" s="10"/>
      <c r="G91" s="10"/>
      <c r="H91" s="10"/>
      <c r="I91" s="9"/>
      <c r="J91" s="10"/>
      <c r="K91" s="10"/>
      <c r="L91" s="9"/>
      <c r="M91" s="10"/>
      <c r="N91" s="10"/>
      <c r="O91" s="9"/>
      <c r="P91" s="10"/>
      <c r="Q91" s="10"/>
      <c r="R91" s="9"/>
      <c r="S91" s="10"/>
      <c r="T91" s="10"/>
      <c r="U91" s="9"/>
      <c r="V91" s="10"/>
      <c r="W91" s="10"/>
      <c r="X91" s="9"/>
      <c r="Y91" s="10"/>
      <c r="Z91" s="10"/>
      <c r="AA91" s="10"/>
      <c r="AB91" s="9"/>
      <c r="AC91" s="10"/>
      <c r="AD91" s="10"/>
      <c r="AE91" s="10"/>
      <c r="AF91" s="9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</row>
    <row r="92" spans="2:141" s="79" customFormat="1" ht="16.5" thickBot="1">
      <c r="B92" s="276" t="s">
        <v>67</v>
      </c>
      <c r="C92" s="276"/>
      <c r="D92" s="91"/>
      <c r="E92" s="280" t="s">
        <v>198</v>
      </c>
      <c r="F92" s="280"/>
      <c r="G92" s="91"/>
      <c r="H92" s="91"/>
      <c r="I92" s="280" t="s">
        <v>198</v>
      </c>
      <c r="J92" s="280"/>
      <c r="K92" s="91"/>
      <c r="L92" s="280" t="s">
        <v>198</v>
      </c>
      <c r="M92" s="280"/>
      <c r="N92" s="91"/>
      <c r="O92" s="280" t="s">
        <v>198</v>
      </c>
      <c r="P92" s="280"/>
      <c r="Q92" s="91"/>
      <c r="R92" s="280" t="s">
        <v>198</v>
      </c>
      <c r="S92" s="280"/>
      <c r="T92" s="91"/>
      <c r="U92" s="280" t="s">
        <v>198</v>
      </c>
      <c r="V92" s="280"/>
      <c r="W92" s="91"/>
      <c r="X92" s="280" t="s">
        <v>198</v>
      </c>
      <c r="Y92" s="280"/>
      <c r="Z92" s="91"/>
      <c r="AA92" s="91"/>
      <c r="AB92" s="280" t="s">
        <v>198</v>
      </c>
      <c r="AC92" s="280"/>
      <c r="AD92" s="91"/>
      <c r="AE92" s="91"/>
      <c r="AF92" s="280" t="s">
        <v>198</v>
      </c>
      <c r="AG92" s="280"/>
      <c r="AH92" s="91"/>
      <c r="AI92" s="91"/>
      <c r="AJ92" s="91"/>
      <c r="AK92" s="91"/>
      <c r="AL92" s="91"/>
      <c r="AM92" s="91"/>
      <c r="AN92" s="91"/>
      <c r="AO92" s="91"/>
      <c r="AP92" s="91"/>
      <c r="AQ92" s="91"/>
      <c r="AR92" s="91"/>
      <c r="AS92" s="91"/>
      <c r="AT92" s="91"/>
      <c r="AU92" s="91"/>
      <c r="AV92" s="91"/>
      <c r="AW92" s="91"/>
      <c r="AX92" s="91"/>
      <c r="AY92" s="91"/>
      <c r="AZ92" s="91"/>
      <c r="BA92" s="91"/>
      <c r="BB92" s="91"/>
      <c r="BC92" s="91"/>
      <c r="BD92" s="91"/>
      <c r="BE92" s="91"/>
      <c r="BF92" s="91"/>
      <c r="BG92" s="91"/>
      <c r="BH92" s="91"/>
      <c r="BI92" s="91"/>
      <c r="BJ92" s="91"/>
      <c r="BK92" s="91"/>
      <c r="BL92" s="91"/>
      <c r="BM92" s="91"/>
      <c r="BN92" s="91"/>
      <c r="BO92" s="91"/>
      <c r="BP92" s="91"/>
      <c r="BQ92" s="91"/>
      <c r="BR92" s="91"/>
      <c r="BS92" s="91"/>
      <c r="BT92" s="91"/>
      <c r="BU92" s="91"/>
      <c r="BV92" s="91"/>
      <c r="BW92" s="91"/>
      <c r="BX92" s="91"/>
      <c r="BY92" s="91"/>
      <c r="BZ92" s="91"/>
      <c r="CA92" s="91"/>
      <c r="CB92" s="91"/>
      <c r="CC92" s="91"/>
      <c r="CD92" s="91"/>
      <c r="CE92" s="91"/>
      <c r="CF92" s="91"/>
      <c r="CG92" s="91"/>
      <c r="CH92" s="91"/>
      <c r="CI92" s="91"/>
      <c r="CJ92" s="91"/>
      <c r="CK92" s="91"/>
      <c r="CL92" s="91"/>
      <c r="CM92" s="91"/>
      <c r="CN92" s="91"/>
      <c r="CO92" s="91"/>
      <c r="CP92" s="91"/>
      <c r="CQ92" s="91"/>
      <c r="CR92" s="91"/>
      <c r="CS92" s="91"/>
      <c r="CT92" s="91"/>
      <c r="CU92" s="91"/>
      <c r="CV92" s="91"/>
      <c r="CW92" s="91"/>
      <c r="CX92" s="91"/>
      <c r="CY92" s="91"/>
      <c r="CZ92" s="91"/>
      <c r="DA92" s="91"/>
      <c r="DB92" s="91"/>
      <c r="DC92" s="91"/>
      <c r="DD92" s="91"/>
      <c r="DE92" s="91"/>
      <c r="DF92" s="91"/>
      <c r="DG92" s="91"/>
      <c r="DH92" s="91"/>
      <c r="DI92" s="91"/>
      <c r="DJ92" s="91"/>
      <c r="DK92" s="91"/>
      <c r="DL92" s="91"/>
      <c r="DM92" s="91"/>
      <c r="DN92" s="91"/>
      <c r="DO92" s="91"/>
      <c r="DP92" s="91"/>
      <c r="DQ92" s="91"/>
      <c r="DR92" s="91"/>
      <c r="DS92" s="91"/>
      <c r="DT92" s="91"/>
      <c r="DU92" s="91"/>
      <c r="DV92" s="91"/>
      <c r="DW92" s="91"/>
      <c r="DX92" s="91"/>
      <c r="DY92" s="91"/>
      <c r="DZ92" s="91"/>
      <c r="EA92" s="91"/>
      <c r="EB92" s="91"/>
      <c r="EC92" s="91"/>
      <c r="ED92" s="91"/>
      <c r="EE92" s="91"/>
      <c r="EF92" s="91"/>
      <c r="EG92" s="91"/>
      <c r="EH92" s="91"/>
      <c r="EI92" s="91"/>
      <c r="EJ92" s="91"/>
      <c r="EK92" s="91"/>
    </row>
    <row r="93" spans="2:141" ht="16.5" thickBot="1">
      <c r="B93" s="138" t="s">
        <v>68</v>
      </c>
      <c r="C93" s="138"/>
      <c r="D93" s="30"/>
      <c r="E93" s="141"/>
      <c r="F93" s="141">
        <f>F$34+F$90-SUM(F52:F58)</f>
        <v>0</v>
      </c>
      <c r="G93" s="30"/>
      <c r="H93" s="30"/>
      <c r="I93" s="141"/>
      <c r="J93" s="141">
        <f>J$34+J$90-SUM(J52:J58)</f>
        <v>0</v>
      </c>
      <c r="K93" s="30"/>
      <c r="L93" s="141"/>
      <c r="M93" s="141">
        <f>M$34+M$90-SUM(M52:M58)</f>
        <v>0</v>
      </c>
      <c r="N93" s="30"/>
      <c r="O93" s="141"/>
      <c r="P93" s="141">
        <f>P$34+P$90-SUM(P52:P58)</f>
        <v>0</v>
      </c>
      <c r="Q93" s="30"/>
      <c r="R93" s="141"/>
      <c r="S93" s="141">
        <f>S$34+S$90-SUM(S52:S58)</f>
        <v>0</v>
      </c>
      <c r="T93" s="30"/>
      <c r="U93" s="141"/>
      <c r="V93" s="141">
        <f>V$34+V$90-SUM(V52:V58)</f>
        <v>0</v>
      </c>
      <c r="W93" s="30"/>
      <c r="X93" s="141"/>
      <c r="Y93" s="141">
        <f>Y$34+Y$90-SUM(Y52:Y58)</f>
        <v>0</v>
      </c>
      <c r="Z93" s="30"/>
      <c r="AA93" s="30"/>
      <c r="AB93" s="141"/>
      <c r="AC93" s="141">
        <f>AC$34+AC$90-SUM(AC52:AC58)</f>
        <v>0</v>
      </c>
      <c r="AD93" s="30"/>
      <c r="AE93" s="30"/>
      <c r="AF93" s="141"/>
      <c r="AG93" s="141">
        <f>AG$34+AG$90-SUM(AG52:AG58)</f>
        <v>0</v>
      </c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0"/>
      <c r="AS93" s="30"/>
      <c r="AT93" s="30"/>
      <c r="AU93" s="30"/>
      <c r="AV93" s="30"/>
      <c r="AW93" s="30"/>
      <c r="AX93" s="30"/>
      <c r="AY93" s="30"/>
      <c r="AZ93" s="30"/>
      <c r="BA93" s="30"/>
      <c r="BB93" s="30"/>
      <c r="BC93" s="30"/>
      <c r="BD93" s="30"/>
      <c r="BE93" s="30"/>
      <c r="BF93" s="30"/>
      <c r="BG93" s="30"/>
      <c r="BH93" s="30"/>
      <c r="BI93" s="30"/>
      <c r="BJ93" s="30"/>
      <c r="BK93" s="30"/>
      <c r="BL93" s="30"/>
      <c r="BM93" s="30"/>
      <c r="BN93" s="30"/>
      <c r="BO93" s="30"/>
      <c r="BP93" s="30"/>
      <c r="BQ93" s="30"/>
      <c r="BR93" s="30"/>
      <c r="BS93" s="30"/>
      <c r="BT93" s="30"/>
      <c r="BU93" s="30"/>
      <c r="BV93" s="30"/>
      <c r="BW93" s="30"/>
      <c r="BX93" s="30"/>
      <c r="BY93" s="30"/>
      <c r="BZ93" s="30"/>
      <c r="CA93" s="30"/>
      <c r="CB93" s="30"/>
      <c r="CC93" s="30"/>
      <c r="CD93" s="30"/>
      <c r="CE93" s="30"/>
      <c r="CF93" s="30"/>
      <c r="CG93" s="30"/>
      <c r="CH93" s="30"/>
      <c r="CI93" s="30"/>
      <c r="CJ93" s="30"/>
      <c r="CK93" s="30"/>
      <c r="CL93" s="30"/>
      <c r="CM93" s="30"/>
      <c r="CN93" s="30"/>
      <c r="CO93" s="30"/>
      <c r="CP93" s="30"/>
      <c r="CQ93" s="30"/>
      <c r="CR93" s="30"/>
      <c r="CS93" s="30"/>
      <c r="CT93" s="30"/>
      <c r="CU93" s="30"/>
      <c r="CV93" s="30"/>
      <c r="CW93" s="30"/>
      <c r="CX93" s="30"/>
      <c r="CY93" s="30"/>
      <c r="CZ93" s="30"/>
      <c r="DA93" s="30"/>
      <c r="DB93" s="30"/>
      <c r="DC93" s="30"/>
      <c r="DD93" s="30"/>
      <c r="DE93" s="30"/>
      <c r="DF93" s="30"/>
      <c r="DG93" s="30"/>
      <c r="DH93" s="30"/>
      <c r="DI93" s="30"/>
      <c r="DJ93" s="30"/>
      <c r="DK93" s="30"/>
      <c r="DL93" s="30"/>
      <c r="DM93" s="30"/>
      <c r="DN93" s="30"/>
      <c r="DO93" s="30"/>
      <c r="DP93" s="30"/>
      <c r="DQ93" s="30"/>
      <c r="DR93" s="30"/>
      <c r="DS93" s="30"/>
      <c r="DT93" s="30"/>
      <c r="DU93" s="30"/>
      <c r="DV93" s="30"/>
      <c r="DW93" s="30"/>
      <c r="DX93" s="30"/>
      <c r="DY93" s="30"/>
      <c r="DZ93" s="30"/>
      <c r="EA93" s="30"/>
      <c r="EB93" s="30"/>
      <c r="EC93" s="30"/>
      <c r="ED93" s="30"/>
      <c r="EE93" s="30"/>
      <c r="EF93" s="30"/>
      <c r="EG93" s="30"/>
      <c r="EH93" s="30"/>
      <c r="EI93" s="30"/>
      <c r="EJ93" s="30"/>
      <c r="EK93" s="30"/>
    </row>
    <row r="94" spans="2:141" ht="16.5" thickBot="1">
      <c r="B94" s="138" t="s">
        <v>69</v>
      </c>
      <c r="C94" s="138"/>
      <c r="D94" s="30"/>
      <c r="E94" s="141"/>
      <c r="F94" s="141">
        <f>F$34+F$90</f>
        <v>0</v>
      </c>
      <c r="G94" s="30"/>
      <c r="H94" s="30"/>
      <c r="I94" s="141"/>
      <c r="J94" s="141">
        <f>J$34+J$90</f>
        <v>0</v>
      </c>
      <c r="K94" s="30"/>
      <c r="L94" s="141"/>
      <c r="M94" s="141">
        <f>M$34+M$90</f>
        <v>0</v>
      </c>
      <c r="N94" s="30"/>
      <c r="O94" s="141"/>
      <c r="P94" s="141">
        <f>P$34+P$90</f>
        <v>0</v>
      </c>
      <c r="Q94" s="30"/>
      <c r="R94" s="141"/>
      <c r="S94" s="141">
        <f>S$34+S$90</f>
        <v>0</v>
      </c>
      <c r="T94" s="30"/>
      <c r="U94" s="141"/>
      <c r="V94" s="141">
        <f>V$34+V$90</f>
        <v>0</v>
      </c>
      <c r="W94" s="30"/>
      <c r="X94" s="141"/>
      <c r="Y94" s="141">
        <f>Y$34+Y$90</f>
        <v>0</v>
      </c>
      <c r="Z94" s="30"/>
      <c r="AA94" s="30"/>
      <c r="AB94" s="141"/>
      <c r="AC94" s="141">
        <f>AC$34+AC$90</f>
        <v>0</v>
      </c>
      <c r="AD94" s="30"/>
      <c r="AE94" s="30"/>
      <c r="AF94" s="141"/>
      <c r="AG94" s="141">
        <f>AG$34+AG$90</f>
        <v>0</v>
      </c>
      <c r="AH94" s="30"/>
      <c r="AI94" s="30"/>
      <c r="AJ94" s="30"/>
      <c r="AK94" s="30"/>
      <c r="AL94" s="30"/>
      <c r="AM94" s="30"/>
      <c r="AN94" s="30"/>
      <c r="AO94" s="30"/>
      <c r="AP94" s="30"/>
      <c r="AQ94" s="30"/>
      <c r="AR94" s="30"/>
      <c r="AS94" s="30"/>
      <c r="AT94" s="30"/>
      <c r="AU94" s="30"/>
      <c r="AV94" s="30"/>
      <c r="AW94" s="30"/>
      <c r="AX94" s="30"/>
      <c r="AY94" s="30"/>
      <c r="AZ94" s="30"/>
      <c r="BA94" s="30"/>
      <c r="BB94" s="30"/>
      <c r="BC94" s="30"/>
      <c r="BD94" s="30"/>
      <c r="BE94" s="30"/>
      <c r="BF94" s="30"/>
      <c r="BG94" s="30"/>
      <c r="BH94" s="30"/>
      <c r="BI94" s="30"/>
      <c r="BJ94" s="30"/>
      <c r="BK94" s="30"/>
      <c r="BL94" s="30"/>
      <c r="BM94" s="30"/>
      <c r="BN94" s="30"/>
      <c r="BO94" s="30"/>
      <c r="BP94" s="30"/>
      <c r="BQ94" s="30"/>
      <c r="BR94" s="30"/>
      <c r="BS94" s="30"/>
      <c r="BT94" s="30"/>
      <c r="BU94" s="30"/>
      <c r="BV94" s="30"/>
      <c r="BW94" s="30"/>
      <c r="BX94" s="30"/>
      <c r="BY94" s="30"/>
      <c r="BZ94" s="30"/>
      <c r="CA94" s="30"/>
      <c r="CB94" s="30"/>
      <c r="CC94" s="30"/>
      <c r="CD94" s="30"/>
      <c r="CE94" s="30"/>
      <c r="CF94" s="30"/>
      <c r="CG94" s="30"/>
      <c r="CH94" s="30"/>
      <c r="CI94" s="30"/>
      <c r="CJ94" s="30"/>
      <c r="CK94" s="30"/>
      <c r="CL94" s="30"/>
      <c r="CM94" s="30"/>
      <c r="CN94" s="30"/>
      <c r="CO94" s="30"/>
      <c r="CP94" s="30"/>
      <c r="CQ94" s="30"/>
      <c r="CR94" s="30"/>
      <c r="CS94" s="30"/>
      <c r="CT94" s="30"/>
      <c r="CU94" s="30"/>
      <c r="CV94" s="30"/>
      <c r="CW94" s="30"/>
      <c r="CX94" s="30"/>
      <c r="CY94" s="30"/>
      <c r="CZ94" s="30"/>
      <c r="DA94" s="30"/>
      <c r="DB94" s="30"/>
      <c r="DC94" s="30"/>
      <c r="DD94" s="30"/>
      <c r="DE94" s="30"/>
      <c r="DF94" s="30"/>
      <c r="DG94" s="30"/>
      <c r="DH94" s="30"/>
      <c r="DI94" s="30"/>
      <c r="DJ94" s="30"/>
      <c r="DK94" s="30"/>
      <c r="DL94" s="30"/>
      <c r="DM94" s="30"/>
      <c r="DN94" s="30"/>
      <c r="DO94" s="30"/>
      <c r="DP94" s="30"/>
      <c r="DQ94" s="30"/>
      <c r="DR94" s="30"/>
      <c r="DS94" s="30"/>
      <c r="DT94" s="30"/>
      <c r="DU94" s="30"/>
      <c r="DV94" s="30"/>
      <c r="DW94" s="30"/>
      <c r="DX94" s="30"/>
      <c r="DY94" s="30"/>
      <c r="DZ94" s="30"/>
      <c r="EA94" s="30"/>
      <c r="EB94" s="30"/>
      <c r="EC94" s="30"/>
      <c r="ED94" s="30"/>
      <c r="EE94" s="30"/>
      <c r="EF94" s="30"/>
      <c r="EG94" s="30"/>
      <c r="EH94" s="30"/>
      <c r="EI94" s="30"/>
      <c r="EJ94" s="30"/>
      <c r="EK94" s="30"/>
    </row>
    <row r="95" spans="2:141" ht="16.5" thickBot="1">
      <c r="B95" s="101">
        <v>3</v>
      </c>
      <c r="C95" s="216" t="s">
        <v>70</v>
      </c>
      <c r="D95" s="11"/>
      <c r="E95" s="101" t="s">
        <v>150</v>
      </c>
      <c r="F95" s="101" t="s">
        <v>18</v>
      </c>
      <c r="G95" s="11"/>
      <c r="H95" s="11"/>
      <c r="I95" s="101" t="s">
        <v>150</v>
      </c>
      <c r="J95" s="101" t="s">
        <v>18</v>
      </c>
      <c r="K95" s="11"/>
      <c r="L95" s="101" t="s">
        <v>150</v>
      </c>
      <c r="M95" s="101" t="s">
        <v>18</v>
      </c>
      <c r="N95" s="11"/>
      <c r="O95" s="101" t="s">
        <v>150</v>
      </c>
      <c r="P95" s="101" t="s">
        <v>18</v>
      </c>
      <c r="Q95" s="11"/>
      <c r="R95" s="101" t="s">
        <v>150</v>
      </c>
      <c r="S95" s="101" t="s">
        <v>18</v>
      </c>
      <c r="T95" s="11"/>
      <c r="U95" s="101" t="s">
        <v>150</v>
      </c>
      <c r="V95" s="101" t="s">
        <v>18</v>
      </c>
      <c r="W95" s="11"/>
      <c r="X95" s="101" t="s">
        <v>150</v>
      </c>
      <c r="Y95" s="101" t="s">
        <v>18</v>
      </c>
      <c r="Z95" s="11"/>
      <c r="AA95" s="11"/>
      <c r="AB95" s="101" t="s">
        <v>150</v>
      </c>
      <c r="AC95" s="101" t="s">
        <v>18</v>
      </c>
      <c r="AD95" s="11"/>
      <c r="AE95" s="11"/>
      <c r="AF95" s="101" t="s">
        <v>150</v>
      </c>
      <c r="AG95" s="101" t="s">
        <v>18</v>
      </c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  <c r="DX95" s="11"/>
      <c r="DY95" s="11"/>
      <c r="DZ95" s="11"/>
      <c r="EA95" s="11"/>
      <c r="EB95" s="11"/>
      <c r="EC95" s="11"/>
      <c r="ED95" s="11"/>
      <c r="EE95" s="11"/>
      <c r="EF95" s="11"/>
      <c r="EG95" s="11"/>
      <c r="EH95" s="11"/>
      <c r="EI95" s="11"/>
      <c r="EJ95" s="11"/>
      <c r="EK95" s="11"/>
    </row>
    <row r="96" spans="2:141" ht="80.25" thickBot="1">
      <c r="B96" s="103" t="s">
        <v>19</v>
      </c>
      <c r="C96" s="139" t="s">
        <v>151</v>
      </c>
      <c r="D96" s="16"/>
      <c r="E96" s="123">
        <f>(1/12)*5%</f>
        <v>4.1666666666666666E-3</v>
      </c>
      <c r="F96" s="111">
        <f>F$93*E96</f>
        <v>0</v>
      </c>
      <c r="G96" s="25"/>
      <c r="H96" s="25"/>
      <c r="I96" s="123">
        <f>$E$96</f>
        <v>4.1666666666666666E-3</v>
      </c>
      <c r="J96" s="111">
        <f>J$93*I96</f>
        <v>0</v>
      </c>
      <c r="K96" s="25"/>
      <c r="L96" s="123">
        <f>$E$96</f>
        <v>4.1666666666666666E-3</v>
      </c>
      <c r="M96" s="111">
        <f>M$93*L96</f>
        <v>0</v>
      </c>
      <c r="N96" s="25"/>
      <c r="O96" s="123">
        <f>$E$96</f>
        <v>4.1666666666666666E-3</v>
      </c>
      <c r="P96" s="111">
        <f>P$93*O96</f>
        <v>0</v>
      </c>
      <c r="Q96" s="25"/>
      <c r="R96" s="123">
        <f>$E$96</f>
        <v>4.1666666666666666E-3</v>
      </c>
      <c r="S96" s="111">
        <f>S$93*R96</f>
        <v>0</v>
      </c>
      <c r="T96" s="25"/>
      <c r="U96" s="123">
        <f>$E$96</f>
        <v>4.1666666666666666E-3</v>
      </c>
      <c r="V96" s="111">
        <f>V$93*U96</f>
        <v>0</v>
      </c>
      <c r="W96" s="25"/>
      <c r="X96" s="123">
        <f>$E$96</f>
        <v>4.1666666666666666E-3</v>
      </c>
      <c r="Y96" s="111">
        <f>Y$93*X96</f>
        <v>0</v>
      </c>
      <c r="Z96" s="25"/>
      <c r="AA96" s="25"/>
      <c r="AB96" s="123">
        <f>$E$96</f>
        <v>4.1666666666666666E-3</v>
      </c>
      <c r="AC96" s="111">
        <f>AC$93*AB96</f>
        <v>0</v>
      </c>
      <c r="AD96" s="25"/>
      <c r="AE96" s="25"/>
      <c r="AF96" s="123">
        <f>$E$96</f>
        <v>4.1666666666666666E-3</v>
      </c>
      <c r="AG96" s="111">
        <f>AG$93*AF96</f>
        <v>0</v>
      </c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  <c r="BF96" s="25"/>
      <c r="BG96" s="25"/>
      <c r="BH96" s="25"/>
      <c r="BI96" s="25"/>
      <c r="BJ96" s="25"/>
      <c r="BK96" s="25"/>
      <c r="BL96" s="25"/>
      <c r="BM96" s="25"/>
      <c r="BN96" s="25"/>
      <c r="BO96" s="25"/>
      <c r="BP96" s="25"/>
      <c r="BQ96" s="25"/>
      <c r="BR96" s="25"/>
      <c r="BS96" s="25"/>
      <c r="BT96" s="25"/>
      <c r="BU96" s="25"/>
      <c r="BV96" s="25"/>
      <c r="BW96" s="25"/>
      <c r="BX96" s="25"/>
      <c r="BY96" s="25"/>
      <c r="BZ96" s="25"/>
      <c r="CA96" s="25"/>
      <c r="CB96" s="25"/>
      <c r="CC96" s="25"/>
      <c r="CD96" s="25"/>
      <c r="CE96" s="25"/>
      <c r="CF96" s="25"/>
      <c r="CG96" s="25"/>
      <c r="CH96" s="25"/>
      <c r="CI96" s="25"/>
      <c r="CJ96" s="25"/>
      <c r="CK96" s="25"/>
      <c r="CL96" s="25"/>
      <c r="CM96" s="25"/>
      <c r="CN96" s="25"/>
      <c r="CO96" s="25"/>
      <c r="CP96" s="25"/>
      <c r="CQ96" s="25"/>
      <c r="CR96" s="25"/>
      <c r="CS96" s="25"/>
      <c r="CT96" s="25"/>
      <c r="CU96" s="25"/>
      <c r="CV96" s="25"/>
      <c r="CW96" s="25"/>
      <c r="CX96" s="25"/>
      <c r="CY96" s="25"/>
      <c r="CZ96" s="25"/>
      <c r="DA96" s="25"/>
      <c r="DB96" s="25"/>
      <c r="DC96" s="25"/>
      <c r="DD96" s="25"/>
      <c r="DE96" s="25"/>
      <c r="DF96" s="25"/>
      <c r="DG96" s="25"/>
      <c r="DH96" s="25"/>
      <c r="DI96" s="25"/>
      <c r="DJ96" s="25"/>
      <c r="DK96" s="25"/>
      <c r="DL96" s="25"/>
      <c r="DM96" s="25"/>
      <c r="DN96" s="25"/>
      <c r="DO96" s="25"/>
      <c r="DP96" s="25"/>
      <c r="DQ96" s="25"/>
      <c r="DR96" s="25"/>
      <c r="DS96" s="25"/>
      <c r="DT96" s="25"/>
      <c r="DU96" s="25"/>
      <c r="DV96" s="25"/>
      <c r="DW96" s="25"/>
      <c r="DX96" s="25"/>
      <c r="DY96" s="25"/>
      <c r="DZ96" s="25"/>
      <c r="EA96" s="25"/>
      <c r="EB96" s="25"/>
      <c r="EC96" s="25"/>
      <c r="ED96" s="25"/>
      <c r="EE96" s="25"/>
      <c r="EF96" s="25"/>
      <c r="EG96" s="25"/>
      <c r="EH96" s="25"/>
      <c r="EI96" s="25"/>
      <c r="EJ96" s="25"/>
      <c r="EK96" s="25"/>
    </row>
    <row r="97" spans="2:141" ht="16.5" thickBot="1">
      <c r="B97" s="103" t="s">
        <v>21</v>
      </c>
      <c r="C97" s="140" t="s">
        <v>71</v>
      </c>
      <c r="D97" s="15"/>
      <c r="E97" s="122">
        <v>0.08</v>
      </c>
      <c r="F97" s="109">
        <f>F96*E97</f>
        <v>0</v>
      </c>
      <c r="G97" s="47"/>
      <c r="H97" s="47"/>
      <c r="I97" s="123">
        <f>$E$97</f>
        <v>0.08</v>
      </c>
      <c r="J97" s="109">
        <f>J96*I97</f>
        <v>0</v>
      </c>
      <c r="K97" s="47"/>
      <c r="L97" s="123">
        <f>$E$97</f>
        <v>0.08</v>
      </c>
      <c r="M97" s="109">
        <f>M96*L97</f>
        <v>0</v>
      </c>
      <c r="N97" s="47"/>
      <c r="O97" s="123">
        <f>$E$97</f>
        <v>0.08</v>
      </c>
      <c r="P97" s="109">
        <f>P96*O97</f>
        <v>0</v>
      </c>
      <c r="Q97" s="47"/>
      <c r="R97" s="123">
        <f>$E$97</f>
        <v>0.08</v>
      </c>
      <c r="S97" s="109">
        <f>S96*R97</f>
        <v>0</v>
      </c>
      <c r="T97" s="47"/>
      <c r="U97" s="123">
        <f>$E$97</f>
        <v>0.08</v>
      </c>
      <c r="V97" s="109">
        <f>V96*U97</f>
        <v>0</v>
      </c>
      <c r="W97" s="47"/>
      <c r="X97" s="123">
        <f>$E$97</f>
        <v>0.08</v>
      </c>
      <c r="Y97" s="109">
        <f>Y96*X97</f>
        <v>0</v>
      </c>
      <c r="Z97" s="47"/>
      <c r="AA97" s="47"/>
      <c r="AB97" s="123">
        <f>$E$97</f>
        <v>0.08</v>
      </c>
      <c r="AC97" s="109">
        <f>AC96*AB97</f>
        <v>0</v>
      </c>
      <c r="AD97" s="47"/>
      <c r="AE97" s="47"/>
      <c r="AF97" s="123">
        <f>$E$97</f>
        <v>0.08</v>
      </c>
      <c r="AG97" s="109">
        <f>AG96*AF97</f>
        <v>0</v>
      </c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</row>
    <row r="98" spans="2:141" ht="67.5" thickBot="1">
      <c r="B98" s="103" t="s">
        <v>23</v>
      </c>
      <c r="C98" s="140" t="s">
        <v>152</v>
      </c>
      <c r="D98" s="15"/>
      <c r="E98" s="122">
        <v>0.02</v>
      </c>
      <c r="F98" s="109">
        <f>F96*E98</f>
        <v>0</v>
      </c>
      <c r="G98" s="47"/>
      <c r="H98" s="47"/>
      <c r="I98" s="123">
        <f>$E$98</f>
        <v>0.02</v>
      </c>
      <c r="J98" s="109">
        <f>J96*I98</f>
        <v>0</v>
      </c>
      <c r="K98" s="47"/>
      <c r="L98" s="123">
        <f>$E$98</f>
        <v>0.02</v>
      </c>
      <c r="M98" s="109">
        <f>M96*L98</f>
        <v>0</v>
      </c>
      <c r="N98" s="47"/>
      <c r="O98" s="123">
        <f>$E$98</f>
        <v>0.02</v>
      </c>
      <c r="P98" s="109">
        <f>P96*O98</f>
        <v>0</v>
      </c>
      <c r="Q98" s="47"/>
      <c r="R98" s="123">
        <f>$E$98</f>
        <v>0.02</v>
      </c>
      <c r="S98" s="109">
        <f>S96*R98</f>
        <v>0</v>
      </c>
      <c r="T98" s="47"/>
      <c r="U98" s="123">
        <f>$E$98</f>
        <v>0.02</v>
      </c>
      <c r="V98" s="109">
        <f>V96*U98</f>
        <v>0</v>
      </c>
      <c r="W98" s="47"/>
      <c r="X98" s="123">
        <f>$E$98</f>
        <v>0.02</v>
      </c>
      <c r="Y98" s="109">
        <f>Y96*X98</f>
        <v>0</v>
      </c>
      <c r="Z98" s="47"/>
      <c r="AA98" s="47"/>
      <c r="AB98" s="123">
        <f>$E$98</f>
        <v>0.02</v>
      </c>
      <c r="AC98" s="109">
        <f>AC96*AB98</f>
        <v>0</v>
      </c>
      <c r="AD98" s="47"/>
      <c r="AE98" s="47"/>
      <c r="AF98" s="123">
        <f>$E$98</f>
        <v>0.02</v>
      </c>
      <c r="AG98" s="109">
        <f>AG96*AF98</f>
        <v>0</v>
      </c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</row>
    <row r="99" spans="2:141" ht="54.75" thickBot="1">
      <c r="B99" s="103" t="s">
        <v>25</v>
      </c>
      <c r="C99" s="140" t="s">
        <v>153</v>
      </c>
      <c r="D99" s="16"/>
      <c r="E99" s="123">
        <f>7/30/12</f>
        <v>1.9444444444444445E-2</v>
      </c>
      <c r="F99" s="109">
        <f>F94*E99</f>
        <v>0</v>
      </c>
      <c r="G99" s="47"/>
      <c r="H99" s="47"/>
      <c r="I99" s="123">
        <f>$E$99</f>
        <v>1.9444444444444445E-2</v>
      </c>
      <c r="J99" s="109">
        <f>J94*I99</f>
        <v>0</v>
      </c>
      <c r="K99" s="47"/>
      <c r="L99" s="123">
        <f>$E$99</f>
        <v>1.9444444444444445E-2</v>
      </c>
      <c r="M99" s="109">
        <f>M94*L99</f>
        <v>0</v>
      </c>
      <c r="N99" s="47"/>
      <c r="O99" s="123">
        <f>$E$99</f>
        <v>1.9444444444444445E-2</v>
      </c>
      <c r="P99" s="109">
        <f>P94*O99</f>
        <v>0</v>
      </c>
      <c r="Q99" s="47"/>
      <c r="R99" s="123">
        <f>$E$99</f>
        <v>1.9444444444444445E-2</v>
      </c>
      <c r="S99" s="109">
        <f>S94*R99</f>
        <v>0</v>
      </c>
      <c r="T99" s="47"/>
      <c r="U99" s="123">
        <f>$E$99</f>
        <v>1.9444444444444445E-2</v>
      </c>
      <c r="V99" s="109">
        <f>V94*U99</f>
        <v>0</v>
      </c>
      <c r="W99" s="47"/>
      <c r="X99" s="123">
        <f>$E$99</f>
        <v>1.9444444444444445E-2</v>
      </c>
      <c r="Y99" s="109">
        <f>Y94*X99</f>
        <v>0</v>
      </c>
      <c r="Z99" s="47"/>
      <c r="AA99" s="47"/>
      <c r="AB99" s="123">
        <f>$E$99</f>
        <v>1.9444444444444445E-2</v>
      </c>
      <c r="AC99" s="109">
        <f>AC94*AB99</f>
        <v>0</v>
      </c>
      <c r="AD99" s="47"/>
      <c r="AE99" s="47"/>
      <c r="AF99" s="123">
        <f>$E$99</f>
        <v>1.9444444444444445E-2</v>
      </c>
      <c r="AG99" s="109">
        <f>AG94*AF99</f>
        <v>0</v>
      </c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</row>
    <row r="100" spans="2:141" ht="16.5" thickBot="1">
      <c r="B100" s="103" t="s">
        <v>27</v>
      </c>
      <c r="C100" s="140" t="s">
        <v>72</v>
      </c>
      <c r="D100" s="15"/>
      <c r="E100" s="142">
        <f>E60</f>
        <v>0.33800000000000002</v>
      </c>
      <c r="F100" s="109">
        <f>F99*E100</f>
        <v>0</v>
      </c>
      <c r="G100" s="47"/>
      <c r="H100" s="47"/>
      <c r="I100" s="142">
        <f>I60</f>
        <v>0.33800000000000002</v>
      </c>
      <c r="J100" s="109">
        <f>J99*I100</f>
        <v>0</v>
      </c>
      <c r="K100" s="47"/>
      <c r="L100" s="142">
        <f>L60</f>
        <v>0.33800000000000002</v>
      </c>
      <c r="M100" s="109">
        <f>M99*L100</f>
        <v>0</v>
      </c>
      <c r="N100" s="47"/>
      <c r="O100" s="142">
        <f>O60</f>
        <v>0.33800000000000002</v>
      </c>
      <c r="P100" s="109">
        <f>P99*O100</f>
        <v>0</v>
      </c>
      <c r="Q100" s="47"/>
      <c r="R100" s="142">
        <f>R60</f>
        <v>0.33800000000000002</v>
      </c>
      <c r="S100" s="109">
        <f>S99*R100</f>
        <v>0</v>
      </c>
      <c r="T100" s="47"/>
      <c r="U100" s="142">
        <f>U60</f>
        <v>0.33800000000000002</v>
      </c>
      <c r="V100" s="109">
        <f>V99*U100</f>
        <v>0</v>
      </c>
      <c r="W100" s="47"/>
      <c r="X100" s="142">
        <f>X60</f>
        <v>0.33800000000000002</v>
      </c>
      <c r="Y100" s="109">
        <f>Y99*X100</f>
        <v>0</v>
      </c>
      <c r="Z100" s="47"/>
      <c r="AA100" s="47"/>
      <c r="AB100" s="142">
        <f>AB60</f>
        <v>0.33800000000000002</v>
      </c>
      <c r="AC100" s="109">
        <f>AC99*AB100</f>
        <v>0</v>
      </c>
      <c r="AD100" s="47"/>
      <c r="AE100" s="47"/>
      <c r="AF100" s="142">
        <f>AF60</f>
        <v>0.33800000000000002</v>
      </c>
      <c r="AG100" s="109">
        <f>AG99*AF100</f>
        <v>0</v>
      </c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/>
      <c r="BU100" s="47"/>
      <c r="BV100" s="47"/>
      <c r="BW100" s="47"/>
      <c r="BX100" s="47"/>
      <c r="BY100" s="47"/>
      <c r="BZ100" s="47"/>
      <c r="CA100" s="47"/>
      <c r="CB100" s="47"/>
      <c r="CC100" s="47"/>
      <c r="CD100" s="47"/>
      <c r="CE100" s="47"/>
      <c r="CF100" s="47"/>
      <c r="CG100" s="47"/>
      <c r="CH100" s="47"/>
      <c r="CI100" s="47"/>
      <c r="CJ100" s="47"/>
      <c r="CK100" s="47"/>
      <c r="CL100" s="47"/>
      <c r="CM100" s="47"/>
      <c r="CN100" s="47"/>
      <c r="CO100" s="47"/>
      <c r="CP100" s="47"/>
      <c r="CQ100" s="47"/>
      <c r="CR100" s="47"/>
      <c r="CS100" s="47"/>
      <c r="CT100" s="47"/>
      <c r="CU100" s="47"/>
      <c r="CV100" s="47"/>
      <c r="CW100" s="47"/>
      <c r="CX100" s="47"/>
      <c r="CY100" s="47"/>
      <c r="CZ100" s="47"/>
      <c r="DA100" s="47"/>
      <c r="DB100" s="47"/>
      <c r="DC100" s="47"/>
      <c r="DD100" s="47"/>
      <c r="DE100" s="47"/>
      <c r="DF100" s="47"/>
      <c r="DG100" s="47"/>
      <c r="DH100" s="47"/>
      <c r="DI100" s="47"/>
      <c r="DJ100" s="47"/>
      <c r="DK100" s="47"/>
      <c r="DL100" s="47"/>
      <c r="DM100" s="47"/>
      <c r="DN100" s="47"/>
      <c r="DO100" s="47"/>
      <c r="DP100" s="47"/>
      <c r="DQ100" s="47"/>
      <c r="DR100" s="47"/>
      <c r="DS100" s="47"/>
      <c r="DT100" s="47"/>
      <c r="DU100" s="47"/>
      <c r="DV100" s="47"/>
      <c r="DW100" s="47"/>
      <c r="DX100" s="47"/>
      <c r="DY100" s="47"/>
      <c r="DZ100" s="47"/>
      <c r="EA100" s="47"/>
      <c r="EB100" s="47"/>
      <c r="EC100" s="47"/>
      <c r="ED100" s="47"/>
      <c r="EE100" s="47"/>
      <c r="EF100" s="47"/>
      <c r="EG100" s="47"/>
      <c r="EH100" s="47"/>
      <c r="EI100" s="47"/>
      <c r="EJ100" s="47"/>
      <c r="EK100" s="47"/>
    </row>
    <row r="101" spans="2:141" ht="67.5" thickBot="1">
      <c r="B101" s="103" t="s">
        <v>29</v>
      </c>
      <c r="C101" s="140" t="s">
        <v>154</v>
      </c>
      <c r="D101" s="15"/>
      <c r="E101" s="122">
        <v>0.02</v>
      </c>
      <c r="F101" s="109">
        <f>F99*E101</f>
        <v>0</v>
      </c>
      <c r="G101" s="47"/>
      <c r="H101" s="47"/>
      <c r="I101" s="122">
        <f>$E$101</f>
        <v>0.02</v>
      </c>
      <c r="J101" s="109">
        <f>J99*I101</f>
        <v>0</v>
      </c>
      <c r="K101" s="47"/>
      <c r="L101" s="122">
        <f>$E$101</f>
        <v>0.02</v>
      </c>
      <c r="M101" s="109">
        <f>M99*L101</f>
        <v>0</v>
      </c>
      <c r="N101" s="47"/>
      <c r="O101" s="122">
        <f>$E$101</f>
        <v>0.02</v>
      </c>
      <c r="P101" s="109">
        <f>P99*O101</f>
        <v>0</v>
      </c>
      <c r="Q101" s="47"/>
      <c r="R101" s="122">
        <f>$E$101</f>
        <v>0.02</v>
      </c>
      <c r="S101" s="109">
        <f>S99*R101</f>
        <v>0</v>
      </c>
      <c r="T101" s="47"/>
      <c r="U101" s="122">
        <f>$E$101</f>
        <v>0.02</v>
      </c>
      <c r="V101" s="109">
        <f>V99*U101</f>
        <v>0</v>
      </c>
      <c r="W101" s="47"/>
      <c r="X101" s="122">
        <f>$E$101</f>
        <v>0.02</v>
      </c>
      <c r="Y101" s="109">
        <f>Y99*X101</f>
        <v>0</v>
      </c>
      <c r="Z101" s="47"/>
      <c r="AA101" s="47"/>
      <c r="AB101" s="122">
        <f>$E$101</f>
        <v>0.02</v>
      </c>
      <c r="AC101" s="109">
        <f>AC99*AB101</f>
        <v>0</v>
      </c>
      <c r="AD101" s="47"/>
      <c r="AE101" s="47"/>
      <c r="AF101" s="122">
        <f>$E$101</f>
        <v>0.02</v>
      </c>
      <c r="AG101" s="109">
        <f>AG99*AF101</f>
        <v>0</v>
      </c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/>
      <c r="BU101" s="47"/>
      <c r="BV101" s="47"/>
      <c r="BW101" s="47"/>
      <c r="BX101" s="47"/>
      <c r="BY101" s="47"/>
      <c r="BZ101" s="47"/>
      <c r="CA101" s="47"/>
      <c r="CB101" s="47"/>
      <c r="CC101" s="47"/>
      <c r="CD101" s="47"/>
      <c r="CE101" s="47"/>
      <c r="CF101" s="47"/>
      <c r="CG101" s="47"/>
      <c r="CH101" s="47"/>
      <c r="CI101" s="47"/>
      <c r="CJ101" s="47"/>
      <c r="CK101" s="47"/>
      <c r="CL101" s="47"/>
      <c r="CM101" s="47"/>
      <c r="CN101" s="47"/>
      <c r="CO101" s="47"/>
      <c r="CP101" s="47"/>
      <c r="CQ101" s="47"/>
      <c r="CR101" s="47"/>
      <c r="CS101" s="47"/>
      <c r="CT101" s="47"/>
      <c r="CU101" s="47"/>
      <c r="CV101" s="47"/>
      <c r="CW101" s="47"/>
      <c r="CX101" s="47"/>
      <c r="CY101" s="47"/>
      <c r="CZ101" s="47"/>
      <c r="DA101" s="47"/>
      <c r="DB101" s="47"/>
      <c r="DC101" s="47"/>
      <c r="DD101" s="47"/>
      <c r="DE101" s="47"/>
      <c r="DF101" s="47"/>
      <c r="DG101" s="47"/>
      <c r="DH101" s="47"/>
      <c r="DI101" s="47"/>
      <c r="DJ101" s="47"/>
      <c r="DK101" s="47"/>
      <c r="DL101" s="47"/>
      <c r="DM101" s="47"/>
      <c r="DN101" s="47"/>
      <c r="DO101" s="47"/>
      <c r="DP101" s="47"/>
      <c r="DQ101" s="47"/>
      <c r="DR101" s="47"/>
      <c r="DS101" s="47"/>
      <c r="DT101" s="47"/>
      <c r="DU101" s="47"/>
      <c r="DV101" s="47"/>
      <c r="DW101" s="47"/>
      <c r="DX101" s="47"/>
      <c r="DY101" s="47"/>
      <c r="DZ101" s="47"/>
      <c r="EA101" s="47"/>
      <c r="EB101" s="47"/>
      <c r="EC101" s="47"/>
      <c r="ED101" s="47"/>
      <c r="EE101" s="47"/>
      <c r="EF101" s="47"/>
      <c r="EG101" s="47"/>
      <c r="EH101" s="47"/>
      <c r="EI101" s="47"/>
      <c r="EJ101" s="47"/>
      <c r="EK101" s="47"/>
    </row>
    <row r="102" spans="2:141" s="79" customFormat="1" ht="16.5" thickBot="1">
      <c r="B102" s="276" t="s">
        <v>144</v>
      </c>
      <c r="C102" s="276"/>
      <c r="D102" s="84"/>
      <c r="E102" s="143"/>
      <c r="F102" s="125">
        <f>SUM(F96:F101)</f>
        <v>0</v>
      </c>
      <c r="G102" s="81"/>
      <c r="H102" s="81"/>
      <c r="I102" s="143"/>
      <c r="J102" s="125">
        <f>SUM(J96:J101)</f>
        <v>0</v>
      </c>
      <c r="K102" s="81"/>
      <c r="L102" s="143"/>
      <c r="M102" s="125">
        <f>SUM(M96:M101)</f>
        <v>0</v>
      </c>
      <c r="N102" s="81"/>
      <c r="O102" s="143"/>
      <c r="P102" s="125">
        <f>SUM(P96:P101)</f>
        <v>0</v>
      </c>
      <c r="Q102" s="81"/>
      <c r="R102" s="143"/>
      <c r="S102" s="125">
        <f>SUM(S96:S101)</f>
        <v>0</v>
      </c>
      <c r="T102" s="81"/>
      <c r="U102" s="143"/>
      <c r="V102" s="125">
        <f>SUM(V96:V101)</f>
        <v>0</v>
      </c>
      <c r="W102" s="81"/>
      <c r="X102" s="143"/>
      <c r="Y102" s="125">
        <f>SUM(Y96:Y101)</f>
        <v>0</v>
      </c>
      <c r="Z102" s="81"/>
      <c r="AA102" s="81"/>
      <c r="AB102" s="143"/>
      <c r="AC102" s="125">
        <f>SUM(AC96:AC101)</f>
        <v>0</v>
      </c>
      <c r="AD102" s="81"/>
      <c r="AE102" s="81"/>
      <c r="AF102" s="143"/>
      <c r="AG102" s="125">
        <f>SUM(AG96:AG101)</f>
        <v>0</v>
      </c>
      <c r="AH102" s="81"/>
      <c r="AI102" s="81"/>
      <c r="AJ102" s="81"/>
      <c r="AK102" s="81"/>
      <c r="AL102" s="81"/>
      <c r="AM102" s="81"/>
      <c r="AN102" s="81"/>
      <c r="AO102" s="81"/>
      <c r="AP102" s="81"/>
      <c r="AQ102" s="81"/>
      <c r="AR102" s="81"/>
      <c r="AS102" s="81"/>
      <c r="AT102" s="81"/>
      <c r="AU102" s="81"/>
      <c r="AV102" s="81"/>
      <c r="AW102" s="81"/>
      <c r="AX102" s="81"/>
      <c r="AY102" s="81"/>
      <c r="AZ102" s="81"/>
      <c r="BA102" s="81"/>
      <c r="BB102" s="81"/>
      <c r="BC102" s="81"/>
      <c r="BD102" s="81"/>
      <c r="BE102" s="81"/>
      <c r="BF102" s="81"/>
      <c r="BG102" s="81"/>
      <c r="BH102" s="81"/>
      <c r="BI102" s="81"/>
      <c r="BJ102" s="81"/>
      <c r="BK102" s="81"/>
      <c r="BL102" s="81"/>
      <c r="BM102" s="81"/>
      <c r="BN102" s="81"/>
      <c r="BO102" s="81"/>
      <c r="BP102" s="81"/>
      <c r="BQ102" s="81"/>
      <c r="BR102" s="81"/>
      <c r="BS102" s="81"/>
      <c r="BT102" s="81"/>
      <c r="BU102" s="81"/>
      <c r="BV102" s="81"/>
      <c r="BW102" s="81"/>
      <c r="BX102" s="81"/>
      <c r="BY102" s="81"/>
      <c r="BZ102" s="81"/>
      <c r="CA102" s="81"/>
      <c r="CB102" s="81"/>
      <c r="CC102" s="81"/>
      <c r="CD102" s="81"/>
      <c r="CE102" s="81"/>
      <c r="CF102" s="81"/>
      <c r="CG102" s="81"/>
      <c r="CH102" s="81"/>
      <c r="CI102" s="81"/>
      <c r="CJ102" s="81"/>
      <c r="CK102" s="81"/>
      <c r="CL102" s="81"/>
      <c r="CM102" s="81"/>
      <c r="CN102" s="81"/>
      <c r="CO102" s="81"/>
      <c r="CP102" s="81"/>
      <c r="CQ102" s="81"/>
      <c r="CR102" s="81"/>
      <c r="CS102" s="81"/>
      <c r="CT102" s="81"/>
      <c r="CU102" s="81"/>
      <c r="CV102" s="81"/>
      <c r="CW102" s="81"/>
      <c r="CX102" s="81"/>
      <c r="CY102" s="81"/>
      <c r="CZ102" s="81"/>
      <c r="DA102" s="81"/>
      <c r="DB102" s="81"/>
      <c r="DC102" s="81"/>
      <c r="DD102" s="81"/>
      <c r="DE102" s="81"/>
      <c r="DF102" s="81"/>
      <c r="DG102" s="81"/>
      <c r="DH102" s="81"/>
      <c r="DI102" s="81"/>
      <c r="DJ102" s="81"/>
      <c r="DK102" s="81"/>
      <c r="DL102" s="81"/>
      <c r="DM102" s="81"/>
      <c r="DN102" s="81"/>
      <c r="DO102" s="81"/>
      <c r="DP102" s="81"/>
      <c r="DQ102" s="81"/>
      <c r="DR102" s="81"/>
      <c r="DS102" s="81"/>
      <c r="DT102" s="81"/>
      <c r="DU102" s="81"/>
      <c r="DV102" s="81"/>
      <c r="DW102" s="81"/>
      <c r="DX102" s="81"/>
      <c r="DY102" s="81"/>
      <c r="DZ102" s="81"/>
      <c r="EA102" s="81"/>
      <c r="EB102" s="81"/>
      <c r="EC102" s="81"/>
      <c r="ED102" s="81"/>
      <c r="EE102" s="81"/>
      <c r="EF102" s="81"/>
      <c r="EG102" s="81"/>
      <c r="EH102" s="81"/>
      <c r="EI102" s="81"/>
      <c r="EJ102" s="81"/>
      <c r="EK102" s="81"/>
    </row>
    <row r="103" spans="2:141" ht="15.75" customHeight="1">
      <c r="B103" s="86" t="s">
        <v>14</v>
      </c>
      <c r="C103" s="72"/>
      <c r="D103" s="72"/>
      <c r="E103" s="72"/>
      <c r="F103" s="72"/>
      <c r="G103" s="67"/>
      <c r="H103" s="67"/>
      <c r="I103" s="72"/>
      <c r="J103" s="72"/>
      <c r="K103" s="67"/>
      <c r="L103" s="72"/>
      <c r="M103" s="72"/>
      <c r="N103" s="67"/>
      <c r="O103" s="72"/>
      <c r="P103" s="72"/>
      <c r="Q103" s="67"/>
      <c r="R103" s="72"/>
      <c r="S103" s="72"/>
      <c r="T103" s="67"/>
      <c r="U103" s="72"/>
      <c r="V103" s="72"/>
      <c r="W103" s="67"/>
      <c r="X103" s="72"/>
      <c r="Y103" s="72"/>
      <c r="Z103" s="67"/>
      <c r="AA103" s="67"/>
      <c r="AB103" s="72"/>
      <c r="AC103" s="72"/>
      <c r="AD103" s="67"/>
      <c r="AE103" s="67"/>
      <c r="AF103" s="72"/>
      <c r="AG103" s="72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  <c r="CE103" s="67"/>
      <c r="CF103" s="67"/>
      <c r="CG103" s="67"/>
      <c r="CH103" s="67"/>
      <c r="CI103" s="67"/>
      <c r="CJ103" s="67"/>
      <c r="CK103" s="67"/>
      <c r="CL103" s="67"/>
      <c r="CM103" s="67"/>
      <c r="CN103" s="67"/>
      <c r="CO103" s="67"/>
      <c r="CP103" s="67"/>
      <c r="CQ103" s="67"/>
      <c r="CR103" s="67"/>
      <c r="CS103" s="67"/>
      <c r="CT103" s="67"/>
      <c r="CU103" s="67"/>
      <c r="CV103" s="67"/>
      <c r="CW103" s="67"/>
      <c r="CX103" s="67"/>
      <c r="CY103" s="67"/>
      <c r="CZ103" s="67"/>
      <c r="DA103" s="67"/>
      <c r="DB103" s="67"/>
      <c r="DC103" s="67"/>
      <c r="DD103" s="67"/>
      <c r="DE103" s="67"/>
      <c r="DF103" s="67"/>
      <c r="DG103" s="67"/>
      <c r="DH103" s="67"/>
      <c r="DI103" s="67"/>
      <c r="DJ103" s="67"/>
      <c r="DK103" s="67"/>
      <c r="DL103" s="67"/>
      <c r="DM103" s="67"/>
      <c r="DN103" s="67"/>
      <c r="DO103" s="67"/>
      <c r="DP103" s="67"/>
      <c r="DQ103" s="67"/>
      <c r="DR103" s="67"/>
      <c r="DS103" s="67"/>
      <c r="DT103" s="67"/>
      <c r="DU103" s="67"/>
      <c r="DV103" s="67"/>
      <c r="DW103" s="67"/>
      <c r="DX103" s="67"/>
      <c r="DY103" s="67"/>
      <c r="DZ103" s="67"/>
      <c r="EA103" s="67"/>
      <c r="EB103" s="67"/>
      <c r="EC103" s="67"/>
      <c r="ED103" s="67"/>
      <c r="EE103" s="67"/>
      <c r="EF103" s="67"/>
      <c r="EG103" s="67"/>
      <c r="EH103" s="67"/>
      <c r="EI103" s="67"/>
      <c r="EJ103" s="67"/>
      <c r="EK103" s="67"/>
    </row>
    <row r="104" spans="2:141" ht="15.75" customHeight="1">
      <c r="B104" s="87" t="s">
        <v>73</v>
      </c>
      <c r="C104" s="32"/>
      <c r="D104" s="32"/>
      <c r="E104" s="32"/>
      <c r="F104" s="32"/>
      <c r="G104" s="33"/>
      <c r="H104" s="33"/>
      <c r="I104" s="32"/>
      <c r="J104" s="32"/>
      <c r="K104" s="33"/>
      <c r="L104" s="32"/>
      <c r="M104" s="32"/>
      <c r="N104" s="33"/>
      <c r="O104" s="32"/>
      <c r="P104" s="32"/>
      <c r="Q104" s="33"/>
      <c r="R104" s="32"/>
      <c r="S104" s="32"/>
      <c r="T104" s="33"/>
      <c r="U104" s="32"/>
      <c r="V104" s="32"/>
      <c r="W104" s="33"/>
      <c r="X104" s="32"/>
      <c r="Y104" s="32"/>
      <c r="Z104" s="33"/>
      <c r="AA104" s="33"/>
      <c r="AB104" s="32"/>
      <c r="AC104" s="32"/>
      <c r="AD104" s="33"/>
      <c r="AE104" s="33"/>
      <c r="AF104" s="32"/>
      <c r="AG104" s="32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  <c r="BF104" s="33"/>
      <c r="BG104" s="33"/>
      <c r="BH104" s="33"/>
      <c r="BI104" s="33"/>
      <c r="BJ104" s="33"/>
      <c r="BK104" s="33"/>
      <c r="BL104" s="33"/>
      <c r="BM104" s="33"/>
      <c r="BN104" s="33"/>
      <c r="BO104" s="33"/>
      <c r="BP104" s="33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  <c r="CA104" s="33"/>
      <c r="CB104" s="33"/>
      <c r="CC104" s="33"/>
      <c r="CD104" s="33"/>
      <c r="CE104" s="33"/>
      <c r="CF104" s="33"/>
      <c r="CG104" s="33"/>
      <c r="CH104" s="33"/>
      <c r="CI104" s="33"/>
      <c r="CJ104" s="33"/>
      <c r="CK104" s="33"/>
      <c r="CL104" s="33"/>
      <c r="CM104" s="33"/>
      <c r="CN104" s="33"/>
      <c r="CO104" s="33"/>
      <c r="CP104" s="33"/>
      <c r="CQ104" s="33"/>
      <c r="CR104" s="33"/>
      <c r="CS104" s="33"/>
      <c r="CT104" s="33"/>
      <c r="CU104" s="33"/>
      <c r="CV104" s="33"/>
      <c r="CW104" s="33"/>
      <c r="CX104" s="33"/>
      <c r="CY104" s="33"/>
      <c r="CZ104" s="33"/>
      <c r="DA104" s="33"/>
      <c r="DB104" s="33"/>
      <c r="DC104" s="33"/>
      <c r="DD104" s="33"/>
      <c r="DE104" s="33"/>
      <c r="DF104" s="33"/>
      <c r="DG104" s="33"/>
      <c r="DH104" s="33"/>
      <c r="DI104" s="33"/>
      <c r="DJ104" s="33"/>
      <c r="DK104" s="33"/>
      <c r="DL104" s="33"/>
      <c r="DM104" s="33"/>
      <c r="DN104" s="33"/>
      <c r="DO104" s="33"/>
      <c r="DP104" s="33"/>
      <c r="DQ104" s="33"/>
      <c r="DR104" s="33"/>
      <c r="DS104" s="33"/>
      <c r="DT104" s="33"/>
      <c r="DU104" s="33"/>
      <c r="DV104" s="33"/>
      <c r="DW104" s="33"/>
      <c r="DX104" s="33"/>
      <c r="DY104" s="33"/>
      <c r="DZ104" s="33"/>
      <c r="EA104" s="33"/>
      <c r="EB104" s="33"/>
      <c r="EC104" s="33"/>
      <c r="ED104" s="33"/>
      <c r="EE104" s="33"/>
      <c r="EF104" s="33"/>
      <c r="EG104" s="33"/>
      <c r="EH104" s="33"/>
      <c r="EI104" s="33"/>
      <c r="EJ104" s="33"/>
      <c r="EK104" s="33"/>
    </row>
    <row r="105" spans="2:141" ht="15.75" customHeight="1">
      <c r="B105" s="87" t="s">
        <v>74</v>
      </c>
      <c r="C105" s="32"/>
      <c r="D105" s="32"/>
      <c r="E105" s="32"/>
      <c r="F105" s="32"/>
      <c r="G105" s="33"/>
      <c r="H105" s="33"/>
      <c r="I105" s="32"/>
      <c r="J105" s="32"/>
      <c r="K105" s="33"/>
      <c r="L105" s="32"/>
      <c r="M105" s="32"/>
      <c r="N105" s="33"/>
      <c r="O105" s="32"/>
      <c r="P105" s="32"/>
      <c r="Q105" s="33"/>
      <c r="R105" s="32"/>
      <c r="S105" s="32"/>
      <c r="T105" s="33"/>
      <c r="U105" s="32"/>
      <c r="V105" s="32"/>
      <c r="W105" s="33"/>
      <c r="X105" s="32"/>
      <c r="Y105" s="32"/>
      <c r="Z105" s="33"/>
      <c r="AA105" s="33"/>
      <c r="AB105" s="32"/>
      <c r="AC105" s="32"/>
      <c r="AD105" s="33"/>
      <c r="AE105" s="33"/>
      <c r="AF105" s="32"/>
      <c r="AG105" s="32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  <c r="BF105" s="33"/>
      <c r="BG105" s="33"/>
      <c r="BH105" s="33"/>
      <c r="BI105" s="33"/>
      <c r="BJ105" s="33"/>
      <c r="BK105" s="33"/>
      <c r="BL105" s="33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  <c r="BZ105" s="33"/>
      <c r="CA105" s="33"/>
      <c r="CB105" s="33"/>
      <c r="CC105" s="33"/>
      <c r="CD105" s="33"/>
      <c r="CE105" s="33"/>
      <c r="CF105" s="33"/>
      <c r="CG105" s="33"/>
      <c r="CH105" s="33"/>
      <c r="CI105" s="33"/>
      <c r="CJ105" s="33"/>
      <c r="CK105" s="33"/>
      <c r="CL105" s="33"/>
      <c r="CM105" s="33"/>
      <c r="CN105" s="33"/>
      <c r="CO105" s="33"/>
      <c r="CP105" s="33"/>
      <c r="CQ105" s="33"/>
      <c r="CR105" s="33"/>
      <c r="CS105" s="33"/>
      <c r="CT105" s="33"/>
      <c r="CU105" s="33"/>
      <c r="CV105" s="33"/>
      <c r="CW105" s="33"/>
      <c r="CX105" s="33"/>
      <c r="CY105" s="33"/>
      <c r="CZ105" s="33"/>
      <c r="DA105" s="33"/>
      <c r="DB105" s="33"/>
      <c r="DC105" s="33"/>
      <c r="DD105" s="33"/>
      <c r="DE105" s="33"/>
      <c r="DF105" s="33"/>
      <c r="DG105" s="33"/>
      <c r="DH105" s="33"/>
      <c r="DI105" s="33"/>
      <c r="DJ105" s="33"/>
      <c r="DK105" s="33"/>
      <c r="DL105" s="33"/>
      <c r="DM105" s="33"/>
      <c r="DN105" s="33"/>
      <c r="DO105" s="33"/>
      <c r="DP105" s="33"/>
      <c r="DQ105" s="33"/>
      <c r="DR105" s="33"/>
      <c r="DS105" s="33"/>
      <c r="DT105" s="33"/>
      <c r="DU105" s="33"/>
      <c r="DV105" s="33"/>
      <c r="DW105" s="33"/>
      <c r="DX105" s="33"/>
      <c r="DY105" s="33"/>
      <c r="DZ105" s="33"/>
      <c r="EA105" s="33"/>
      <c r="EB105" s="33"/>
      <c r="EC105" s="33"/>
      <c r="ED105" s="33"/>
      <c r="EE105" s="33"/>
      <c r="EF105" s="33"/>
      <c r="EG105" s="33"/>
      <c r="EH105" s="33"/>
      <c r="EI105" s="33"/>
      <c r="EJ105" s="33"/>
      <c r="EK105" s="33"/>
    </row>
    <row r="106" spans="2:141" ht="15.75" customHeight="1">
      <c r="B106" s="87" t="s">
        <v>75</v>
      </c>
      <c r="C106" s="32"/>
      <c r="D106" s="32"/>
      <c r="E106" s="32"/>
      <c r="F106" s="32"/>
      <c r="G106" s="33"/>
      <c r="H106" s="33"/>
      <c r="I106" s="32"/>
      <c r="J106" s="32"/>
      <c r="K106" s="33"/>
      <c r="L106" s="32"/>
      <c r="M106" s="32"/>
      <c r="N106" s="33"/>
      <c r="O106" s="32"/>
      <c r="P106" s="32"/>
      <c r="Q106" s="33"/>
      <c r="R106" s="32"/>
      <c r="S106" s="32"/>
      <c r="T106" s="33"/>
      <c r="U106" s="32"/>
      <c r="V106" s="32"/>
      <c r="W106" s="33"/>
      <c r="X106" s="32"/>
      <c r="Y106" s="32"/>
      <c r="Z106" s="33"/>
      <c r="AA106" s="33"/>
      <c r="AB106" s="32"/>
      <c r="AC106" s="32"/>
      <c r="AD106" s="33"/>
      <c r="AE106" s="33"/>
      <c r="AF106" s="32"/>
      <c r="AG106" s="32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  <c r="BF106" s="33"/>
      <c r="BG106" s="33"/>
      <c r="BH106" s="33"/>
      <c r="BI106" s="33"/>
      <c r="BJ106" s="33"/>
      <c r="BK106" s="33"/>
      <c r="BL106" s="33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  <c r="BZ106" s="33"/>
      <c r="CA106" s="33"/>
      <c r="CB106" s="33"/>
      <c r="CC106" s="33"/>
      <c r="CD106" s="33"/>
      <c r="CE106" s="33"/>
      <c r="CF106" s="33"/>
      <c r="CG106" s="33"/>
      <c r="CH106" s="33"/>
      <c r="CI106" s="33"/>
      <c r="CJ106" s="33"/>
      <c r="CK106" s="33"/>
      <c r="CL106" s="33"/>
      <c r="CM106" s="33"/>
      <c r="CN106" s="33"/>
      <c r="CO106" s="33"/>
      <c r="CP106" s="33"/>
      <c r="CQ106" s="33"/>
      <c r="CR106" s="33"/>
      <c r="CS106" s="33"/>
      <c r="CT106" s="33"/>
      <c r="CU106" s="33"/>
      <c r="CV106" s="33"/>
      <c r="CW106" s="33"/>
      <c r="CX106" s="33"/>
      <c r="CY106" s="33"/>
      <c r="CZ106" s="33"/>
      <c r="DA106" s="33"/>
      <c r="DB106" s="33"/>
      <c r="DC106" s="33"/>
      <c r="DD106" s="33"/>
      <c r="DE106" s="33"/>
      <c r="DF106" s="33"/>
      <c r="DG106" s="33"/>
      <c r="DH106" s="33"/>
      <c r="DI106" s="33"/>
      <c r="DJ106" s="33"/>
      <c r="DK106" s="33"/>
      <c r="DL106" s="33"/>
      <c r="DM106" s="33"/>
      <c r="DN106" s="33"/>
      <c r="DO106" s="33"/>
      <c r="DP106" s="33"/>
      <c r="DQ106" s="33"/>
      <c r="DR106" s="33"/>
      <c r="DS106" s="33"/>
      <c r="DT106" s="33"/>
      <c r="DU106" s="33"/>
      <c r="DV106" s="33"/>
      <c r="DW106" s="33"/>
      <c r="DX106" s="33"/>
      <c r="DY106" s="33"/>
      <c r="DZ106" s="33"/>
      <c r="EA106" s="33"/>
      <c r="EB106" s="33"/>
      <c r="EC106" s="33"/>
      <c r="ED106" s="33"/>
      <c r="EE106" s="33"/>
      <c r="EF106" s="33"/>
      <c r="EG106" s="33"/>
      <c r="EH106" s="33"/>
      <c r="EI106" s="33"/>
      <c r="EJ106" s="33"/>
      <c r="EK106" s="33"/>
    </row>
    <row r="107" spans="2:141" ht="30.95" customHeight="1" thickBot="1">
      <c r="B107" s="9"/>
      <c r="C107" s="9"/>
      <c r="D107" s="9"/>
      <c r="E107" s="9"/>
      <c r="F107" s="10"/>
      <c r="G107" s="10"/>
      <c r="H107" s="10"/>
      <c r="I107" s="9"/>
      <c r="J107" s="10"/>
      <c r="K107" s="10"/>
      <c r="L107" s="9"/>
      <c r="M107" s="10"/>
      <c r="N107" s="10"/>
      <c r="O107" s="9"/>
      <c r="P107" s="10"/>
      <c r="Q107" s="10"/>
      <c r="R107" s="9"/>
      <c r="S107" s="10"/>
      <c r="T107" s="10"/>
      <c r="U107" s="9"/>
      <c r="V107" s="10"/>
      <c r="W107" s="10"/>
      <c r="X107" s="9"/>
      <c r="Y107" s="10"/>
      <c r="Z107" s="10"/>
      <c r="AA107" s="10"/>
      <c r="AB107" s="9"/>
      <c r="AC107" s="10"/>
      <c r="AD107" s="10"/>
      <c r="AE107" s="10"/>
      <c r="AF107" s="9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</row>
    <row r="108" spans="2:141" s="79" customFormat="1" ht="16.5" thickBot="1">
      <c r="B108" s="276" t="s">
        <v>76</v>
      </c>
      <c r="C108" s="276"/>
      <c r="D108" s="91"/>
      <c r="E108" s="280" t="s">
        <v>197</v>
      </c>
      <c r="F108" s="280"/>
      <c r="G108" s="91"/>
      <c r="H108" s="91"/>
      <c r="I108" s="280" t="s">
        <v>197</v>
      </c>
      <c r="J108" s="280"/>
      <c r="K108" s="91"/>
      <c r="L108" s="280" t="s">
        <v>197</v>
      </c>
      <c r="M108" s="280"/>
      <c r="N108" s="91"/>
      <c r="O108" s="280" t="s">
        <v>197</v>
      </c>
      <c r="P108" s="280"/>
      <c r="Q108" s="91"/>
      <c r="R108" s="280" t="s">
        <v>197</v>
      </c>
      <c r="S108" s="280"/>
      <c r="T108" s="91"/>
      <c r="U108" s="280" t="s">
        <v>197</v>
      </c>
      <c r="V108" s="280"/>
      <c r="W108" s="91"/>
      <c r="X108" s="280" t="s">
        <v>197</v>
      </c>
      <c r="Y108" s="280"/>
      <c r="Z108" s="91"/>
      <c r="AA108" s="91"/>
      <c r="AB108" s="280" t="s">
        <v>197</v>
      </c>
      <c r="AC108" s="280"/>
      <c r="AD108" s="91"/>
      <c r="AE108" s="91"/>
      <c r="AF108" s="280" t="s">
        <v>197</v>
      </c>
      <c r="AG108" s="280"/>
      <c r="AH108" s="91"/>
      <c r="AI108" s="91"/>
      <c r="AJ108" s="91"/>
      <c r="AK108" s="91"/>
      <c r="AL108" s="91"/>
      <c r="AM108" s="91"/>
      <c r="AN108" s="91"/>
      <c r="AO108" s="91"/>
      <c r="AP108" s="91"/>
      <c r="AQ108" s="91"/>
      <c r="AR108" s="91"/>
      <c r="AS108" s="91"/>
      <c r="AT108" s="91"/>
      <c r="AU108" s="91"/>
      <c r="AV108" s="91"/>
      <c r="AW108" s="91"/>
      <c r="AX108" s="91"/>
      <c r="AY108" s="91"/>
      <c r="AZ108" s="91"/>
      <c r="BA108" s="91"/>
      <c r="BB108" s="91"/>
      <c r="BC108" s="91"/>
      <c r="BD108" s="91"/>
      <c r="BE108" s="91"/>
      <c r="BF108" s="91"/>
      <c r="BG108" s="91"/>
      <c r="BH108" s="91"/>
      <c r="BI108" s="91"/>
      <c r="BJ108" s="91"/>
      <c r="BK108" s="91"/>
      <c r="BL108" s="91"/>
      <c r="BM108" s="91"/>
      <c r="BN108" s="91"/>
      <c r="BO108" s="91"/>
      <c r="BP108" s="91"/>
      <c r="BQ108" s="91"/>
      <c r="BR108" s="91"/>
      <c r="BS108" s="91"/>
      <c r="BT108" s="91"/>
      <c r="BU108" s="91"/>
      <c r="BV108" s="91"/>
      <c r="BW108" s="91"/>
      <c r="BX108" s="91"/>
      <c r="BY108" s="91"/>
      <c r="BZ108" s="91"/>
      <c r="CA108" s="91"/>
      <c r="CB108" s="91"/>
      <c r="CC108" s="91"/>
      <c r="CD108" s="91"/>
      <c r="CE108" s="91"/>
      <c r="CF108" s="91"/>
      <c r="CG108" s="91"/>
      <c r="CH108" s="91"/>
      <c r="CI108" s="91"/>
      <c r="CJ108" s="91"/>
      <c r="CK108" s="91"/>
      <c r="CL108" s="91"/>
      <c r="CM108" s="91"/>
      <c r="CN108" s="91"/>
      <c r="CO108" s="91"/>
      <c r="CP108" s="91"/>
      <c r="CQ108" s="91"/>
      <c r="CR108" s="91"/>
      <c r="CS108" s="91"/>
      <c r="CT108" s="91"/>
      <c r="CU108" s="91"/>
      <c r="CV108" s="91"/>
      <c r="CW108" s="91"/>
      <c r="CX108" s="91"/>
      <c r="CY108" s="91"/>
      <c r="CZ108" s="91"/>
      <c r="DA108" s="91"/>
      <c r="DB108" s="91"/>
      <c r="DC108" s="91"/>
      <c r="DD108" s="91"/>
      <c r="DE108" s="91"/>
      <c r="DF108" s="91"/>
      <c r="DG108" s="91"/>
      <c r="DH108" s="91"/>
      <c r="DI108" s="91"/>
      <c r="DJ108" s="91"/>
      <c r="DK108" s="91"/>
      <c r="DL108" s="91"/>
      <c r="DM108" s="91"/>
      <c r="DN108" s="91"/>
      <c r="DO108" s="91"/>
      <c r="DP108" s="91"/>
      <c r="DQ108" s="91"/>
      <c r="DR108" s="91"/>
      <c r="DS108" s="91"/>
      <c r="DT108" s="91"/>
      <c r="DU108" s="91"/>
      <c r="DV108" s="91"/>
      <c r="DW108" s="91"/>
      <c r="DX108" s="91"/>
      <c r="DY108" s="91"/>
      <c r="DZ108" s="91"/>
      <c r="EA108" s="91"/>
      <c r="EB108" s="91"/>
      <c r="EC108" s="91"/>
      <c r="ED108" s="91"/>
      <c r="EE108" s="91"/>
      <c r="EF108" s="91"/>
      <c r="EG108" s="91"/>
      <c r="EH108" s="91"/>
      <c r="EI108" s="91"/>
      <c r="EJ108" s="91"/>
      <c r="EK108" s="91"/>
    </row>
    <row r="109" spans="2:141" ht="14.45" customHeight="1" thickBot="1">
      <c r="B109" s="144" t="s">
        <v>14</v>
      </c>
      <c r="C109" s="145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  <c r="BH109" s="67"/>
      <c r="BI109" s="67"/>
      <c r="BJ109" s="67"/>
      <c r="BK109" s="67"/>
      <c r="BL109" s="67"/>
      <c r="BM109" s="67"/>
      <c r="BN109" s="67"/>
      <c r="BO109" s="67"/>
      <c r="BP109" s="67"/>
      <c r="BQ109" s="67"/>
      <c r="BR109" s="67"/>
      <c r="BS109" s="67"/>
      <c r="BT109" s="67"/>
      <c r="BU109" s="67"/>
      <c r="BV109" s="67"/>
      <c r="BW109" s="67"/>
      <c r="BX109" s="67"/>
      <c r="BY109" s="67"/>
      <c r="BZ109" s="67"/>
      <c r="CA109" s="67"/>
      <c r="CB109" s="67"/>
      <c r="CC109" s="67"/>
      <c r="CD109" s="67"/>
      <c r="CE109" s="67"/>
      <c r="CF109" s="67"/>
      <c r="CG109" s="67"/>
      <c r="CH109" s="67"/>
      <c r="CI109" s="67"/>
      <c r="CJ109" s="67"/>
      <c r="CK109" s="67"/>
      <c r="CL109" s="67"/>
      <c r="CM109" s="67"/>
      <c r="CN109" s="67"/>
      <c r="CO109" s="67"/>
      <c r="CP109" s="67"/>
      <c r="CQ109" s="67"/>
      <c r="CR109" s="67"/>
      <c r="CS109" s="67"/>
      <c r="CT109" s="67"/>
      <c r="CU109" s="67"/>
      <c r="CV109" s="67"/>
      <c r="CW109" s="67"/>
      <c r="CX109" s="67"/>
      <c r="CY109" s="67"/>
      <c r="CZ109" s="67"/>
      <c r="DA109" s="67"/>
      <c r="DB109" s="67"/>
      <c r="DC109" s="67"/>
      <c r="DD109" s="67"/>
      <c r="DE109" s="67"/>
      <c r="DF109" s="67"/>
      <c r="DG109" s="67"/>
      <c r="DH109" s="67"/>
      <c r="DI109" s="67"/>
      <c r="DJ109" s="67"/>
      <c r="DK109" s="67"/>
      <c r="DL109" s="67"/>
      <c r="DM109" s="67"/>
      <c r="DN109" s="67"/>
      <c r="DO109" s="67"/>
      <c r="DP109" s="67"/>
      <c r="DQ109" s="67"/>
      <c r="DR109" s="67"/>
      <c r="DS109" s="67"/>
      <c r="DT109" s="67"/>
      <c r="DU109" s="67"/>
      <c r="DV109" s="67"/>
      <c r="DW109" s="67"/>
      <c r="DX109" s="67"/>
      <c r="DY109" s="67"/>
      <c r="DZ109" s="67"/>
      <c r="EA109" s="67"/>
      <c r="EB109" s="67"/>
      <c r="EC109" s="67"/>
      <c r="ED109" s="67"/>
      <c r="EE109" s="67"/>
      <c r="EF109" s="67"/>
      <c r="EG109" s="67"/>
      <c r="EH109" s="67"/>
      <c r="EI109" s="67"/>
      <c r="EJ109" s="67"/>
      <c r="EK109" s="67"/>
    </row>
    <row r="110" spans="2:141" ht="16.5" thickBot="1">
      <c r="B110" s="119" t="s">
        <v>77</v>
      </c>
      <c r="C110" s="120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  <c r="AN110" s="32"/>
      <c r="AO110" s="32"/>
      <c r="AP110" s="32"/>
      <c r="AQ110" s="32"/>
      <c r="AR110" s="32"/>
      <c r="AS110" s="32"/>
      <c r="AT110" s="32"/>
      <c r="AU110" s="32"/>
      <c r="AV110" s="32"/>
      <c r="AW110" s="32"/>
      <c r="AX110" s="32"/>
      <c r="AY110" s="32"/>
      <c r="AZ110" s="32"/>
      <c r="BA110" s="32"/>
      <c r="BB110" s="32"/>
      <c r="BC110" s="32"/>
      <c r="BD110" s="32"/>
      <c r="BE110" s="32"/>
      <c r="BF110" s="32"/>
      <c r="BG110" s="32"/>
      <c r="BH110" s="32"/>
      <c r="BI110" s="32"/>
      <c r="BJ110" s="32"/>
      <c r="BK110" s="32"/>
      <c r="BL110" s="32"/>
      <c r="BM110" s="32"/>
      <c r="BN110" s="32"/>
      <c r="BO110" s="32"/>
      <c r="BP110" s="32"/>
      <c r="BQ110" s="32"/>
      <c r="BR110" s="32"/>
      <c r="BS110" s="32"/>
      <c r="BT110" s="32"/>
      <c r="BU110" s="32"/>
      <c r="BV110" s="32"/>
      <c r="BW110" s="32"/>
      <c r="BX110" s="32"/>
      <c r="BY110" s="32"/>
      <c r="BZ110" s="32"/>
      <c r="CA110" s="32"/>
      <c r="CB110" s="32"/>
      <c r="CC110" s="32"/>
      <c r="CD110" s="32"/>
      <c r="CE110" s="32"/>
      <c r="CF110" s="32"/>
      <c r="CG110" s="32"/>
      <c r="CH110" s="32"/>
      <c r="CI110" s="32"/>
      <c r="CJ110" s="32"/>
      <c r="CK110" s="32"/>
      <c r="CL110" s="32"/>
      <c r="CM110" s="32"/>
      <c r="CN110" s="32"/>
      <c r="CO110" s="32"/>
      <c r="CP110" s="32"/>
      <c r="CQ110" s="32"/>
      <c r="CR110" s="32"/>
      <c r="CS110" s="32"/>
      <c r="CT110" s="32"/>
      <c r="CU110" s="32"/>
      <c r="CV110" s="32"/>
      <c r="CW110" s="32"/>
      <c r="CX110" s="32"/>
      <c r="CY110" s="32"/>
      <c r="CZ110" s="32"/>
      <c r="DA110" s="32"/>
      <c r="DB110" s="32"/>
      <c r="DC110" s="32"/>
      <c r="DD110" s="32"/>
      <c r="DE110" s="32"/>
      <c r="DF110" s="32"/>
      <c r="DG110" s="32"/>
      <c r="DH110" s="32"/>
      <c r="DI110" s="32"/>
      <c r="DJ110" s="32"/>
      <c r="DK110" s="32"/>
      <c r="DL110" s="32"/>
      <c r="DM110" s="32"/>
      <c r="DN110" s="32"/>
      <c r="DO110" s="32"/>
      <c r="DP110" s="32"/>
      <c r="DQ110" s="32"/>
      <c r="DR110" s="32"/>
      <c r="DS110" s="32"/>
      <c r="DT110" s="32"/>
      <c r="DU110" s="32"/>
      <c r="DV110" s="32"/>
      <c r="DW110" s="32"/>
      <c r="DX110" s="32"/>
      <c r="DY110" s="32"/>
      <c r="DZ110" s="32"/>
      <c r="EA110" s="32"/>
      <c r="EB110" s="32"/>
      <c r="EC110" s="32"/>
      <c r="ED110" s="32"/>
      <c r="EE110" s="32"/>
      <c r="EF110" s="32"/>
      <c r="EG110" s="32"/>
      <c r="EH110" s="32"/>
      <c r="EI110" s="32"/>
      <c r="EJ110" s="32"/>
      <c r="EK110" s="32"/>
    </row>
    <row r="111" spans="2:141" s="79" customFormat="1" ht="16.5" thickBot="1">
      <c r="B111" s="276" t="s">
        <v>78</v>
      </c>
      <c r="C111" s="276"/>
      <c r="D111" s="91"/>
      <c r="E111" s="284" t="s">
        <v>196</v>
      </c>
      <c r="F111" s="284"/>
      <c r="G111" s="91"/>
      <c r="H111" s="91"/>
      <c r="I111" s="284" t="s">
        <v>196</v>
      </c>
      <c r="J111" s="284"/>
      <c r="K111" s="91"/>
      <c r="L111" s="284" t="s">
        <v>196</v>
      </c>
      <c r="M111" s="284"/>
      <c r="N111" s="91"/>
      <c r="O111" s="284" t="s">
        <v>196</v>
      </c>
      <c r="P111" s="284"/>
      <c r="Q111" s="91"/>
      <c r="R111" s="284" t="s">
        <v>196</v>
      </c>
      <c r="S111" s="284"/>
      <c r="T111" s="91"/>
      <c r="U111" s="284" t="s">
        <v>196</v>
      </c>
      <c r="V111" s="284"/>
      <c r="W111" s="91"/>
      <c r="X111" s="284" t="s">
        <v>196</v>
      </c>
      <c r="Y111" s="284"/>
      <c r="Z111" s="91"/>
      <c r="AA111" s="91"/>
      <c r="AB111" s="284" t="s">
        <v>196</v>
      </c>
      <c r="AC111" s="284"/>
      <c r="AD111" s="91"/>
      <c r="AE111" s="91"/>
      <c r="AF111" s="284" t="s">
        <v>196</v>
      </c>
      <c r="AG111" s="284"/>
      <c r="AH111" s="91"/>
      <c r="AI111" s="91"/>
      <c r="AJ111" s="91"/>
      <c r="AK111" s="91"/>
      <c r="AL111" s="91"/>
      <c r="AM111" s="91"/>
      <c r="AN111" s="91"/>
      <c r="AO111" s="91"/>
      <c r="AP111" s="91"/>
      <c r="AQ111" s="91"/>
      <c r="AR111" s="91"/>
      <c r="AS111" s="91"/>
      <c r="AT111" s="91"/>
      <c r="AU111" s="91"/>
      <c r="AV111" s="91"/>
      <c r="AW111" s="91"/>
      <c r="AX111" s="91"/>
      <c r="AY111" s="91"/>
      <c r="AZ111" s="91"/>
      <c r="BA111" s="91"/>
      <c r="BB111" s="91"/>
      <c r="BC111" s="91"/>
      <c r="BD111" s="91"/>
      <c r="BE111" s="91"/>
      <c r="BF111" s="91"/>
      <c r="BG111" s="91"/>
      <c r="BH111" s="91"/>
      <c r="BI111" s="91"/>
      <c r="BJ111" s="91"/>
      <c r="BK111" s="91"/>
      <c r="BL111" s="91"/>
      <c r="BM111" s="91"/>
      <c r="BN111" s="91"/>
      <c r="BO111" s="91"/>
      <c r="BP111" s="91"/>
      <c r="BQ111" s="91"/>
      <c r="BR111" s="91"/>
      <c r="BS111" s="91"/>
      <c r="BT111" s="91"/>
      <c r="BU111" s="91"/>
      <c r="BV111" s="91"/>
      <c r="BW111" s="91"/>
      <c r="BX111" s="91"/>
      <c r="BY111" s="91"/>
      <c r="BZ111" s="91"/>
      <c r="CA111" s="91"/>
      <c r="CB111" s="91"/>
      <c r="CC111" s="91"/>
      <c r="CD111" s="91"/>
      <c r="CE111" s="91"/>
      <c r="CF111" s="91"/>
      <c r="CG111" s="91"/>
      <c r="CH111" s="91"/>
      <c r="CI111" s="91"/>
      <c r="CJ111" s="91"/>
      <c r="CK111" s="91"/>
      <c r="CL111" s="91"/>
      <c r="CM111" s="91"/>
      <c r="CN111" s="91"/>
      <c r="CO111" s="91"/>
      <c r="CP111" s="91"/>
      <c r="CQ111" s="91"/>
      <c r="CR111" s="91"/>
      <c r="CS111" s="91"/>
      <c r="CT111" s="91"/>
      <c r="CU111" s="91"/>
      <c r="CV111" s="91"/>
      <c r="CW111" s="91"/>
      <c r="CX111" s="91"/>
      <c r="CY111" s="91"/>
      <c r="CZ111" s="91"/>
      <c r="DA111" s="91"/>
      <c r="DB111" s="91"/>
      <c r="DC111" s="91"/>
      <c r="DD111" s="91"/>
      <c r="DE111" s="91"/>
      <c r="DF111" s="91"/>
      <c r="DG111" s="91"/>
      <c r="DH111" s="91"/>
      <c r="DI111" s="91"/>
      <c r="DJ111" s="91"/>
      <c r="DK111" s="91"/>
      <c r="DL111" s="91"/>
      <c r="DM111" s="91"/>
      <c r="DN111" s="91"/>
      <c r="DO111" s="91"/>
      <c r="DP111" s="91"/>
      <c r="DQ111" s="91"/>
      <c r="DR111" s="91"/>
      <c r="DS111" s="91"/>
      <c r="DT111" s="91"/>
      <c r="DU111" s="91"/>
      <c r="DV111" s="91"/>
      <c r="DW111" s="91"/>
      <c r="DX111" s="91"/>
      <c r="DY111" s="91"/>
      <c r="DZ111" s="91"/>
      <c r="EA111" s="91"/>
      <c r="EB111" s="91"/>
      <c r="EC111" s="91"/>
      <c r="ED111" s="91"/>
      <c r="EE111" s="91"/>
      <c r="EF111" s="91"/>
      <c r="EG111" s="91"/>
      <c r="EH111" s="91"/>
      <c r="EI111" s="91"/>
      <c r="EJ111" s="91"/>
      <c r="EK111" s="91"/>
    </row>
    <row r="112" spans="2:141" ht="16.5" thickBot="1">
      <c r="B112" s="121" t="s">
        <v>79</v>
      </c>
      <c r="C112" s="121"/>
      <c r="D112" s="18"/>
      <c r="E112" s="148"/>
      <c r="F112" s="148">
        <f>F$34+F$90+F$102</f>
        <v>0</v>
      </c>
      <c r="G112" s="18"/>
      <c r="H112" s="18"/>
      <c r="I112" s="148"/>
      <c r="J112" s="148">
        <f>J$34+J$90+J$102</f>
        <v>0</v>
      </c>
      <c r="K112" s="18"/>
      <c r="L112" s="148"/>
      <c r="M112" s="148">
        <f>M$34+M$90+M$102</f>
        <v>0</v>
      </c>
      <c r="N112" s="18"/>
      <c r="O112" s="148"/>
      <c r="P112" s="148">
        <f>P$34+P$90+P$102</f>
        <v>0</v>
      </c>
      <c r="Q112" s="18"/>
      <c r="R112" s="148"/>
      <c r="S112" s="148">
        <f>S$34+S$90+S$102</f>
        <v>0</v>
      </c>
      <c r="T112" s="18"/>
      <c r="U112" s="148"/>
      <c r="V112" s="148">
        <f>V$34+V$90+V$102</f>
        <v>0</v>
      </c>
      <c r="W112" s="18"/>
      <c r="X112" s="148"/>
      <c r="Y112" s="148">
        <f>Y$34+Y$90+Y$102</f>
        <v>0</v>
      </c>
      <c r="Z112" s="18"/>
      <c r="AA112" s="18"/>
      <c r="AB112" s="148"/>
      <c r="AC112" s="148">
        <f>AC$34+AC$90+AC$102</f>
        <v>0</v>
      </c>
      <c r="AD112" s="18"/>
      <c r="AE112" s="18"/>
      <c r="AF112" s="148"/>
      <c r="AG112" s="148">
        <f>AG$34+AG$90+AG$102</f>
        <v>0</v>
      </c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  <c r="BR112" s="18"/>
      <c r="BS112" s="18"/>
      <c r="BT112" s="18"/>
      <c r="BU112" s="18"/>
      <c r="BV112" s="18"/>
      <c r="BW112" s="18"/>
      <c r="BX112" s="18"/>
      <c r="BY112" s="18"/>
      <c r="BZ112" s="18"/>
      <c r="CA112" s="18"/>
      <c r="CB112" s="18"/>
      <c r="CC112" s="18"/>
      <c r="CD112" s="18"/>
      <c r="CE112" s="18"/>
      <c r="CF112" s="18"/>
      <c r="CG112" s="18"/>
      <c r="CH112" s="18"/>
      <c r="CI112" s="18"/>
      <c r="CJ112" s="18"/>
      <c r="CK112" s="18"/>
      <c r="CL112" s="18"/>
      <c r="CM112" s="18"/>
      <c r="CN112" s="18"/>
      <c r="CO112" s="18"/>
      <c r="CP112" s="18"/>
      <c r="CQ112" s="18"/>
      <c r="CR112" s="18"/>
      <c r="CS112" s="18"/>
      <c r="CT112" s="18"/>
      <c r="CU112" s="18"/>
      <c r="CV112" s="18"/>
      <c r="CW112" s="18"/>
      <c r="CX112" s="18"/>
      <c r="CY112" s="18"/>
      <c r="CZ112" s="18"/>
      <c r="DA112" s="18"/>
      <c r="DB112" s="18"/>
      <c r="DC112" s="18"/>
      <c r="DD112" s="18"/>
      <c r="DE112" s="18"/>
      <c r="DF112" s="18"/>
      <c r="DG112" s="18"/>
      <c r="DH112" s="18"/>
      <c r="DI112" s="18"/>
      <c r="DJ112" s="18"/>
      <c r="DK112" s="18"/>
      <c r="DL112" s="18"/>
      <c r="DM112" s="18"/>
      <c r="DN112" s="18"/>
      <c r="DO112" s="18"/>
      <c r="DP112" s="18"/>
      <c r="DQ112" s="18"/>
      <c r="DR112" s="18"/>
      <c r="DS112" s="18"/>
      <c r="DT112" s="18"/>
      <c r="DU112" s="18"/>
      <c r="DV112" s="18"/>
      <c r="DW112" s="18"/>
      <c r="DX112" s="18"/>
      <c r="DY112" s="18"/>
      <c r="DZ112" s="18"/>
      <c r="EA112" s="18"/>
      <c r="EB112" s="18"/>
      <c r="EC112" s="18"/>
      <c r="ED112" s="18"/>
      <c r="EE112" s="18"/>
      <c r="EF112" s="18"/>
      <c r="EG112" s="18"/>
      <c r="EH112" s="18"/>
      <c r="EI112" s="18"/>
      <c r="EJ112" s="18"/>
      <c r="EK112" s="18"/>
    </row>
    <row r="113" spans="2:142" ht="16.5" thickBot="1">
      <c r="B113" s="101" t="s">
        <v>80</v>
      </c>
      <c r="C113" s="216" t="s">
        <v>81</v>
      </c>
      <c r="D113" s="11"/>
      <c r="E113" s="101" t="s">
        <v>150</v>
      </c>
      <c r="F113" s="101" t="s">
        <v>18</v>
      </c>
      <c r="G113" s="11"/>
      <c r="H113" s="11"/>
      <c r="I113" s="101" t="s">
        <v>150</v>
      </c>
      <c r="J113" s="101" t="s">
        <v>18</v>
      </c>
      <c r="K113" s="11"/>
      <c r="L113" s="101" t="s">
        <v>150</v>
      </c>
      <c r="M113" s="101" t="s">
        <v>18</v>
      </c>
      <c r="N113" s="11"/>
      <c r="O113" s="101" t="s">
        <v>150</v>
      </c>
      <c r="P113" s="101" t="s">
        <v>18</v>
      </c>
      <c r="Q113" s="11"/>
      <c r="R113" s="101" t="s">
        <v>150</v>
      </c>
      <c r="S113" s="101" t="s">
        <v>18</v>
      </c>
      <c r="T113" s="11"/>
      <c r="U113" s="101" t="s">
        <v>150</v>
      </c>
      <c r="V113" s="101" t="s">
        <v>18</v>
      </c>
      <c r="W113" s="11"/>
      <c r="X113" s="101" t="s">
        <v>150</v>
      </c>
      <c r="Y113" s="101" t="s">
        <v>18</v>
      </c>
      <c r="Z113" s="11"/>
      <c r="AA113" s="11"/>
      <c r="AB113" s="101" t="s">
        <v>150</v>
      </c>
      <c r="AC113" s="101" t="s">
        <v>18</v>
      </c>
      <c r="AD113" s="11"/>
      <c r="AE113" s="11"/>
      <c r="AF113" s="101" t="s">
        <v>150</v>
      </c>
      <c r="AG113" s="101" t="s">
        <v>18</v>
      </c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/>
      <c r="CY113" s="11"/>
      <c r="CZ113" s="11"/>
      <c r="DA113" s="11"/>
      <c r="DB113" s="11"/>
      <c r="DC113" s="11"/>
      <c r="DD113" s="11"/>
      <c r="DE113" s="11"/>
      <c r="DF113" s="11"/>
      <c r="DG113" s="11"/>
      <c r="DH113" s="11"/>
      <c r="DI113" s="11"/>
      <c r="DJ113" s="11"/>
      <c r="DK113" s="11"/>
      <c r="DL113" s="11"/>
      <c r="DM113" s="11"/>
      <c r="DN113" s="11"/>
      <c r="DO113" s="11"/>
      <c r="DP113" s="11"/>
      <c r="DQ113" s="11"/>
      <c r="DR113" s="11"/>
      <c r="DS113" s="11"/>
      <c r="DT113" s="11"/>
      <c r="DU113" s="11"/>
      <c r="DV113" s="11"/>
      <c r="DW113" s="11"/>
      <c r="DX113" s="11"/>
      <c r="DY113" s="11"/>
      <c r="DZ113" s="11"/>
      <c r="EA113" s="11"/>
      <c r="EB113" s="11"/>
      <c r="EC113" s="11"/>
      <c r="ED113" s="11"/>
      <c r="EE113" s="11"/>
      <c r="EF113" s="11"/>
      <c r="EG113" s="11"/>
      <c r="EH113" s="11"/>
      <c r="EI113" s="11"/>
      <c r="EJ113" s="11"/>
      <c r="EK113" s="11"/>
    </row>
    <row r="114" spans="2:142" ht="93" thickBot="1">
      <c r="B114" s="146" t="s">
        <v>19</v>
      </c>
      <c r="C114" s="106" t="s">
        <v>155</v>
      </c>
      <c r="D114" s="16"/>
      <c r="E114" s="204">
        <f>(1+(1/3))/12/12</f>
        <v>9.2592592592592587E-3</v>
      </c>
      <c r="F114" s="149">
        <f>F$112*E114</f>
        <v>0</v>
      </c>
      <c r="G114" s="25"/>
      <c r="H114" s="25"/>
      <c r="I114" s="204">
        <f>$E$114</f>
        <v>9.2592592592592587E-3</v>
      </c>
      <c r="J114" s="149">
        <f>J$112*I114</f>
        <v>0</v>
      </c>
      <c r="K114" s="25"/>
      <c r="L114" s="204">
        <f>$E$114</f>
        <v>9.2592592592592587E-3</v>
      </c>
      <c r="M114" s="149">
        <f>M$112*L114</f>
        <v>0</v>
      </c>
      <c r="N114" s="25"/>
      <c r="O114" s="204">
        <f>$E$114</f>
        <v>9.2592592592592587E-3</v>
      </c>
      <c r="P114" s="149">
        <f>P$112*O114</f>
        <v>0</v>
      </c>
      <c r="Q114" s="25"/>
      <c r="R114" s="204">
        <f>$E$114</f>
        <v>9.2592592592592587E-3</v>
      </c>
      <c r="S114" s="149">
        <f>S$112*R114</f>
        <v>0</v>
      </c>
      <c r="T114" s="25"/>
      <c r="U114" s="204">
        <f>$E$114</f>
        <v>9.2592592592592587E-3</v>
      </c>
      <c r="V114" s="149">
        <f>V$112*U114</f>
        <v>0</v>
      </c>
      <c r="W114" s="25"/>
      <c r="X114" s="204">
        <f>$E$114</f>
        <v>9.2592592592592587E-3</v>
      </c>
      <c r="Y114" s="149">
        <f>Y$112*X114</f>
        <v>0</v>
      </c>
      <c r="Z114" s="25"/>
      <c r="AA114" s="25"/>
      <c r="AB114" s="204">
        <f>$E$114</f>
        <v>9.2592592592592587E-3</v>
      </c>
      <c r="AC114" s="149">
        <f>AC$112*AB114</f>
        <v>0</v>
      </c>
      <c r="AD114" s="25"/>
      <c r="AE114" s="25"/>
      <c r="AF114" s="204">
        <f>$E$114</f>
        <v>9.2592592592592587E-3</v>
      </c>
      <c r="AG114" s="149">
        <f>AG$112*AF114</f>
        <v>0</v>
      </c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  <c r="BB114" s="25"/>
      <c r="BC114" s="25"/>
      <c r="BD114" s="25"/>
      <c r="BE114" s="25"/>
      <c r="BF114" s="25"/>
      <c r="BG114" s="25"/>
      <c r="BH114" s="25"/>
      <c r="BI114" s="25"/>
      <c r="BJ114" s="25"/>
      <c r="BK114" s="25"/>
      <c r="BL114" s="25"/>
      <c r="BM114" s="25"/>
      <c r="BN114" s="25"/>
      <c r="BO114" s="25"/>
      <c r="BP114" s="25"/>
      <c r="BQ114" s="25"/>
      <c r="BR114" s="25"/>
      <c r="BS114" s="25"/>
      <c r="BT114" s="25"/>
      <c r="BU114" s="25"/>
      <c r="BV114" s="25"/>
      <c r="BW114" s="25"/>
      <c r="BX114" s="25"/>
      <c r="BY114" s="25"/>
      <c r="BZ114" s="25"/>
      <c r="CA114" s="25"/>
      <c r="CB114" s="25"/>
      <c r="CC114" s="25"/>
      <c r="CD114" s="25"/>
      <c r="CE114" s="25"/>
      <c r="CF114" s="25"/>
      <c r="CG114" s="25"/>
      <c r="CH114" s="25"/>
      <c r="CI114" s="25"/>
      <c r="CJ114" s="25"/>
      <c r="CK114" s="25"/>
      <c r="CL114" s="25"/>
      <c r="CM114" s="25"/>
      <c r="CN114" s="25"/>
      <c r="CO114" s="25"/>
      <c r="CP114" s="25"/>
      <c r="CQ114" s="25"/>
      <c r="CR114" s="25"/>
      <c r="CS114" s="25"/>
      <c r="CT114" s="25"/>
      <c r="CU114" s="25"/>
      <c r="CV114" s="25"/>
      <c r="CW114" s="25"/>
      <c r="CX114" s="25"/>
      <c r="CY114" s="25"/>
      <c r="CZ114" s="25"/>
      <c r="DA114" s="25"/>
      <c r="DB114" s="25"/>
      <c r="DC114" s="25"/>
      <c r="DD114" s="25"/>
      <c r="DE114" s="25"/>
      <c r="DF114" s="25"/>
      <c r="DG114" s="25"/>
      <c r="DH114" s="25"/>
      <c r="DI114" s="25"/>
      <c r="DJ114" s="25"/>
      <c r="DK114" s="25"/>
      <c r="DL114" s="25"/>
      <c r="DM114" s="25"/>
      <c r="DN114" s="25"/>
      <c r="DO114" s="25"/>
      <c r="DP114" s="25"/>
      <c r="DQ114" s="25"/>
      <c r="DR114" s="25"/>
      <c r="DS114" s="25"/>
      <c r="DT114" s="25"/>
      <c r="DU114" s="25"/>
      <c r="DV114" s="25"/>
      <c r="DW114" s="25"/>
      <c r="DX114" s="25"/>
      <c r="DY114" s="25"/>
      <c r="DZ114" s="25"/>
      <c r="EA114" s="25"/>
      <c r="EB114" s="25"/>
      <c r="EC114" s="25"/>
      <c r="ED114" s="25"/>
      <c r="EE114" s="25"/>
      <c r="EF114" s="25"/>
      <c r="EG114" s="25"/>
      <c r="EH114" s="25"/>
      <c r="EI114" s="25"/>
      <c r="EJ114" s="25"/>
      <c r="EK114" s="25"/>
    </row>
    <row r="115" spans="2:142" ht="67.5" thickBot="1">
      <c r="B115" s="146" t="s">
        <v>21</v>
      </c>
      <c r="C115" s="147" t="s">
        <v>156</v>
      </c>
      <c r="D115" s="16"/>
      <c r="E115" s="204">
        <f>(2/30/12)</f>
        <v>5.5555555555555558E-3</v>
      </c>
      <c r="F115" s="149">
        <f t="shared" ref="F115:F118" si="17">F$112*E115</f>
        <v>0</v>
      </c>
      <c r="G115" s="25"/>
      <c r="H115" s="25"/>
      <c r="I115" s="204">
        <f>$E$115</f>
        <v>5.5555555555555558E-3</v>
      </c>
      <c r="J115" s="149">
        <f t="shared" ref="J115:J118" si="18">J$112*I115</f>
        <v>0</v>
      </c>
      <c r="K115" s="25"/>
      <c r="L115" s="204">
        <f>$E$115</f>
        <v>5.5555555555555558E-3</v>
      </c>
      <c r="M115" s="149">
        <f t="shared" ref="M115:M118" si="19">M$112*L115</f>
        <v>0</v>
      </c>
      <c r="N115" s="25"/>
      <c r="O115" s="204">
        <f>$E$115</f>
        <v>5.5555555555555558E-3</v>
      </c>
      <c r="P115" s="149">
        <f t="shared" ref="P115:P118" si="20">P$112*O115</f>
        <v>0</v>
      </c>
      <c r="Q115" s="25"/>
      <c r="R115" s="204">
        <f>$E$115</f>
        <v>5.5555555555555558E-3</v>
      </c>
      <c r="S115" s="149">
        <f t="shared" ref="S115:S118" si="21">S$112*R115</f>
        <v>0</v>
      </c>
      <c r="T115" s="25"/>
      <c r="U115" s="204">
        <f>$E$115</f>
        <v>5.5555555555555558E-3</v>
      </c>
      <c r="V115" s="149">
        <f t="shared" ref="V115:V118" si="22">V$112*U115</f>
        <v>0</v>
      </c>
      <c r="W115" s="25"/>
      <c r="X115" s="204">
        <f>$E$115</f>
        <v>5.5555555555555558E-3</v>
      </c>
      <c r="Y115" s="149">
        <f t="shared" ref="Y115:Y118" si="23">Y$112*X115</f>
        <v>0</v>
      </c>
      <c r="Z115" s="25"/>
      <c r="AA115" s="25"/>
      <c r="AB115" s="204">
        <f>$E$115</f>
        <v>5.5555555555555558E-3</v>
      </c>
      <c r="AC115" s="149">
        <f t="shared" ref="AC115:AC118" si="24">AC$112*AB115</f>
        <v>0</v>
      </c>
      <c r="AD115" s="25"/>
      <c r="AE115" s="25"/>
      <c r="AF115" s="204">
        <f>$E$115</f>
        <v>5.5555555555555558E-3</v>
      </c>
      <c r="AG115" s="149">
        <f t="shared" ref="AG115:AG118" si="25">AG$112*AF115</f>
        <v>0</v>
      </c>
      <c r="AH115" s="25"/>
      <c r="AI115" s="25"/>
      <c r="AJ115" s="25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  <c r="BD115" s="25"/>
      <c r="BE115" s="25"/>
      <c r="BF115" s="25"/>
      <c r="BG115" s="25"/>
      <c r="BH115" s="25"/>
      <c r="BI115" s="25"/>
      <c r="BJ115" s="25"/>
      <c r="BK115" s="25"/>
      <c r="BL115" s="25"/>
      <c r="BM115" s="25"/>
      <c r="BN115" s="25"/>
      <c r="BO115" s="25"/>
      <c r="BP115" s="25"/>
      <c r="BQ115" s="25"/>
      <c r="BR115" s="25"/>
      <c r="BS115" s="25"/>
      <c r="BT115" s="25"/>
      <c r="BU115" s="25"/>
      <c r="BV115" s="25"/>
      <c r="BW115" s="25"/>
      <c r="BX115" s="25"/>
      <c r="BY115" s="25"/>
      <c r="BZ115" s="25"/>
      <c r="CA115" s="25"/>
      <c r="CB115" s="25"/>
      <c r="CC115" s="25"/>
      <c r="CD115" s="25"/>
      <c r="CE115" s="25"/>
      <c r="CF115" s="25"/>
      <c r="CG115" s="25"/>
      <c r="CH115" s="25"/>
      <c r="CI115" s="25"/>
      <c r="CJ115" s="25"/>
      <c r="CK115" s="25"/>
      <c r="CL115" s="25"/>
      <c r="CM115" s="25"/>
      <c r="CN115" s="25"/>
      <c r="CO115" s="25"/>
      <c r="CP115" s="25"/>
      <c r="CQ115" s="25"/>
      <c r="CR115" s="25"/>
      <c r="CS115" s="25"/>
      <c r="CT115" s="25"/>
      <c r="CU115" s="25"/>
      <c r="CV115" s="25"/>
      <c r="CW115" s="25"/>
      <c r="CX115" s="25"/>
      <c r="CY115" s="25"/>
      <c r="CZ115" s="25"/>
      <c r="DA115" s="25"/>
      <c r="DB115" s="25"/>
      <c r="DC115" s="25"/>
      <c r="DD115" s="25"/>
      <c r="DE115" s="25"/>
      <c r="DF115" s="25"/>
      <c r="DG115" s="25"/>
      <c r="DH115" s="25"/>
      <c r="DI115" s="25"/>
      <c r="DJ115" s="25"/>
      <c r="DK115" s="25"/>
      <c r="DL115" s="25"/>
      <c r="DM115" s="25"/>
      <c r="DN115" s="25"/>
      <c r="DO115" s="25"/>
      <c r="DP115" s="25"/>
      <c r="DQ115" s="25"/>
      <c r="DR115" s="25"/>
      <c r="DS115" s="25"/>
      <c r="DT115" s="25"/>
      <c r="DU115" s="25"/>
      <c r="DV115" s="25"/>
      <c r="DW115" s="25"/>
      <c r="DX115" s="25"/>
      <c r="DY115" s="25"/>
      <c r="DZ115" s="25"/>
      <c r="EA115" s="25"/>
      <c r="EB115" s="25"/>
      <c r="EC115" s="25"/>
      <c r="ED115" s="25"/>
      <c r="EE115" s="25"/>
      <c r="EF115" s="25"/>
      <c r="EG115" s="25"/>
      <c r="EH115" s="25"/>
      <c r="EI115" s="25"/>
      <c r="EJ115" s="25"/>
      <c r="EK115" s="25"/>
    </row>
    <row r="116" spans="2:142" ht="80.25" thickBot="1">
      <c r="B116" s="146" t="s">
        <v>23</v>
      </c>
      <c r="C116" s="147" t="s">
        <v>157</v>
      </c>
      <c r="D116" s="16"/>
      <c r="E116" s="204">
        <f>(15/30/12)*0.08</f>
        <v>3.3333333333333331E-3</v>
      </c>
      <c r="F116" s="149">
        <f t="shared" si="17"/>
        <v>0</v>
      </c>
      <c r="G116" s="25"/>
      <c r="H116" s="25"/>
      <c r="I116" s="204">
        <f>$E$116</f>
        <v>3.3333333333333331E-3</v>
      </c>
      <c r="J116" s="149">
        <f t="shared" si="18"/>
        <v>0</v>
      </c>
      <c r="K116" s="25"/>
      <c r="L116" s="204">
        <f>$E$116</f>
        <v>3.3333333333333331E-3</v>
      </c>
      <c r="M116" s="149">
        <f t="shared" si="19"/>
        <v>0</v>
      </c>
      <c r="N116" s="25"/>
      <c r="O116" s="204">
        <f>$E$116</f>
        <v>3.3333333333333331E-3</v>
      </c>
      <c r="P116" s="149">
        <f t="shared" si="20"/>
        <v>0</v>
      </c>
      <c r="Q116" s="25"/>
      <c r="R116" s="204">
        <f>$E$116</f>
        <v>3.3333333333333331E-3</v>
      </c>
      <c r="S116" s="149">
        <f t="shared" si="21"/>
        <v>0</v>
      </c>
      <c r="T116" s="25"/>
      <c r="U116" s="204">
        <f>$E$116</f>
        <v>3.3333333333333331E-3</v>
      </c>
      <c r="V116" s="149">
        <f t="shared" si="22"/>
        <v>0</v>
      </c>
      <c r="W116" s="25"/>
      <c r="X116" s="204">
        <f>$E$116</f>
        <v>3.3333333333333331E-3</v>
      </c>
      <c r="Y116" s="149">
        <f t="shared" si="23"/>
        <v>0</v>
      </c>
      <c r="Z116" s="25"/>
      <c r="AA116" s="25"/>
      <c r="AB116" s="204">
        <f>$E$116</f>
        <v>3.3333333333333331E-3</v>
      </c>
      <c r="AC116" s="149">
        <f t="shared" si="24"/>
        <v>0</v>
      </c>
      <c r="AD116" s="25"/>
      <c r="AE116" s="25"/>
      <c r="AF116" s="204">
        <f>$E$116</f>
        <v>3.3333333333333331E-3</v>
      </c>
      <c r="AG116" s="149">
        <f t="shared" si="25"/>
        <v>0</v>
      </c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  <c r="BH116" s="25"/>
      <c r="BI116" s="25"/>
      <c r="BJ116" s="25"/>
      <c r="BK116" s="25"/>
      <c r="BL116" s="25"/>
      <c r="BM116" s="25"/>
      <c r="BN116" s="25"/>
      <c r="BO116" s="25"/>
      <c r="BP116" s="25"/>
      <c r="BQ116" s="25"/>
      <c r="BR116" s="25"/>
      <c r="BS116" s="25"/>
      <c r="BT116" s="25"/>
      <c r="BU116" s="25"/>
      <c r="BV116" s="25"/>
      <c r="BW116" s="25"/>
      <c r="BX116" s="25"/>
      <c r="BY116" s="25"/>
      <c r="BZ116" s="25"/>
      <c r="CA116" s="25"/>
      <c r="CB116" s="25"/>
      <c r="CC116" s="25"/>
      <c r="CD116" s="25"/>
      <c r="CE116" s="25"/>
      <c r="CF116" s="25"/>
      <c r="CG116" s="25"/>
      <c r="CH116" s="25"/>
      <c r="CI116" s="25"/>
      <c r="CJ116" s="25"/>
      <c r="CK116" s="25"/>
      <c r="CL116" s="25"/>
      <c r="CM116" s="25"/>
      <c r="CN116" s="25"/>
      <c r="CO116" s="25"/>
      <c r="CP116" s="25"/>
      <c r="CQ116" s="25"/>
      <c r="CR116" s="25"/>
      <c r="CS116" s="25"/>
      <c r="CT116" s="25"/>
      <c r="CU116" s="25"/>
      <c r="CV116" s="25"/>
      <c r="CW116" s="25"/>
      <c r="CX116" s="25"/>
      <c r="CY116" s="25"/>
      <c r="CZ116" s="25"/>
      <c r="DA116" s="25"/>
      <c r="DB116" s="25"/>
      <c r="DC116" s="25"/>
      <c r="DD116" s="25"/>
      <c r="DE116" s="25"/>
      <c r="DF116" s="25"/>
      <c r="DG116" s="25"/>
      <c r="DH116" s="25"/>
      <c r="DI116" s="25"/>
      <c r="DJ116" s="25"/>
      <c r="DK116" s="25"/>
      <c r="DL116" s="25"/>
      <c r="DM116" s="25"/>
      <c r="DN116" s="25"/>
      <c r="DO116" s="25"/>
      <c r="DP116" s="25"/>
      <c r="DQ116" s="25"/>
      <c r="DR116" s="25"/>
      <c r="DS116" s="25"/>
      <c r="DT116" s="25"/>
      <c r="DU116" s="25"/>
      <c r="DV116" s="25"/>
      <c r="DW116" s="25"/>
      <c r="DX116" s="25"/>
      <c r="DY116" s="25"/>
      <c r="DZ116" s="25"/>
      <c r="EA116" s="25"/>
      <c r="EB116" s="25"/>
      <c r="EC116" s="25"/>
      <c r="ED116" s="25"/>
      <c r="EE116" s="25"/>
      <c r="EF116" s="25"/>
      <c r="EG116" s="25"/>
      <c r="EH116" s="25"/>
      <c r="EI116" s="25"/>
      <c r="EJ116" s="25"/>
      <c r="EK116" s="25"/>
    </row>
    <row r="117" spans="2:142" ht="80.25" thickBot="1">
      <c r="B117" s="146" t="s">
        <v>25</v>
      </c>
      <c r="C117" s="147" t="s">
        <v>158</v>
      </c>
      <c r="D117" s="16"/>
      <c r="E117" s="204">
        <f>(5/30/12)*0.02</f>
        <v>2.7777777777777778E-4</v>
      </c>
      <c r="F117" s="149">
        <f t="shared" si="17"/>
        <v>0</v>
      </c>
      <c r="G117" s="25"/>
      <c r="H117" s="25"/>
      <c r="I117" s="204">
        <f>$E$117</f>
        <v>2.7777777777777778E-4</v>
      </c>
      <c r="J117" s="149">
        <f t="shared" si="18"/>
        <v>0</v>
      </c>
      <c r="K117" s="25"/>
      <c r="L117" s="204">
        <f>$E$117</f>
        <v>2.7777777777777778E-4</v>
      </c>
      <c r="M117" s="149">
        <f t="shared" si="19"/>
        <v>0</v>
      </c>
      <c r="N117" s="25"/>
      <c r="O117" s="204">
        <f>$E$117</f>
        <v>2.7777777777777778E-4</v>
      </c>
      <c r="P117" s="149">
        <f t="shared" si="20"/>
        <v>0</v>
      </c>
      <c r="Q117" s="25"/>
      <c r="R117" s="204">
        <f>$E$117</f>
        <v>2.7777777777777778E-4</v>
      </c>
      <c r="S117" s="149">
        <f t="shared" si="21"/>
        <v>0</v>
      </c>
      <c r="T117" s="25"/>
      <c r="U117" s="204">
        <f>$E$117</f>
        <v>2.7777777777777778E-4</v>
      </c>
      <c r="V117" s="149">
        <f t="shared" si="22"/>
        <v>0</v>
      </c>
      <c r="W117" s="25"/>
      <c r="X117" s="204">
        <f>$E$117</f>
        <v>2.7777777777777778E-4</v>
      </c>
      <c r="Y117" s="149">
        <f t="shared" si="23"/>
        <v>0</v>
      </c>
      <c r="Z117" s="25"/>
      <c r="AA117" s="25"/>
      <c r="AB117" s="204">
        <f>$E$117</f>
        <v>2.7777777777777778E-4</v>
      </c>
      <c r="AC117" s="149">
        <f t="shared" si="24"/>
        <v>0</v>
      </c>
      <c r="AD117" s="25"/>
      <c r="AE117" s="25"/>
      <c r="AF117" s="204">
        <f>$E$117</f>
        <v>2.7777777777777778E-4</v>
      </c>
      <c r="AG117" s="149">
        <f t="shared" si="25"/>
        <v>0</v>
      </c>
      <c r="AH117" s="25"/>
      <c r="AI117" s="25"/>
      <c r="AJ117" s="25"/>
      <c r="AK117" s="25"/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25"/>
      <c r="AW117" s="25"/>
      <c r="AX117" s="25"/>
      <c r="AY117" s="25"/>
      <c r="AZ117" s="25"/>
      <c r="BA117" s="25"/>
      <c r="BB117" s="25"/>
      <c r="BC117" s="25"/>
      <c r="BD117" s="25"/>
      <c r="BE117" s="25"/>
      <c r="BF117" s="25"/>
      <c r="BG117" s="25"/>
      <c r="BH117" s="25"/>
      <c r="BI117" s="25"/>
      <c r="BJ117" s="25"/>
      <c r="BK117" s="25"/>
      <c r="BL117" s="25"/>
      <c r="BM117" s="25"/>
      <c r="BN117" s="25"/>
      <c r="BO117" s="25"/>
      <c r="BP117" s="25"/>
      <c r="BQ117" s="25"/>
      <c r="BR117" s="25"/>
      <c r="BS117" s="25"/>
      <c r="BT117" s="25"/>
      <c r="BU117" s="25"/>
      <c r="BV117" s="25"/>
      <c r="BW117" s="25"/>
      <c r="BX117" s="25"/>
      <c r="BY117" s="25"/>
      <c r="BZ117" s="25"/>
      <c r="CA117" s="25"/>
      <c r="CB117" s="25"/>
      <c r="CC117" s="25"/>
      <c r="CD117" s="25"/>
      <c r="CE117" s="25"/>
      <c r="CF117" s="25"/>
      <c r="CG117" s="25"/>
      <c r="CH117" s="25"/>
      <c r="CI117" s="25"/>
      <c r="CJ117" s="25"/>
      <c r="CK117" s="25"/>
      <c r="CL117" s="25"/>
      <c r="CM117" s="25"/>
      <c r="CN117" s="25"/>
      <c r="CO117" s="25"/>
      <c r="CP117" s="25"/>
      <c r="CQ117" s="25"/>
      <c r="CR117" s="25"/>
      <c r="CS117" s="25"/>
      <c r="CT117" s="25"/>
      <c r="CU117" s="25"/>
      <c r="CV117" s="25"/>
      <c r="CW117" s="25"/>
      <c r="CX117" s="25"/>
      <c r="CY117" s="25"/>
      <c r="CZ117" s="25"/>
      <c r="DA117" s="25"/>
      <c r="DB117" s="25"/>
      <c r="DC117" s="25"/>
      <c r="DD117" s="25"/>
      <c r="DE117" s="25"/>
      <c r="DF117" s="25"/>
      <c r="DG117" s="25"/>
      <c r="DH117" s="25"/>
      <c r="DI117" s="25"/>
      <c r="DJ117" s="25"/>
      <c r="DK117" s="25"/>
      <c r="DL117" s="25"/>
      <c r="DM117" s="25"/>
      <c r="DN117" s="25"/>
      <c r="DO117" s="25"/>
      <c r="DP117" s="25"/>
      <c r="DQ117" s="25"/>
      <c r="DR117" s="25"/>
      <c r="DS117" s="25"/>
      <c r="DT117" s="25"/>
      <c r="DU117" s="25"/>
      <c r="DV117" s="25"/>
      <c r="DW117" s="25"/>
      <c r="DX117" s="25"/>
      <c r="DY117" s="25"/>
      <c r="DZ117" s="25"/>
      <c r="EA117" s="25"/>
      <c r="EB117" s="25"/>
      <c r="EC117" s="25"/>
      <c r="ED117" s="25"/>
      <c r="EE117" s="25"/>
      <c r="EF117" s="25"/>
      <c r="EG117" s="25"/>
      <c r="EH117" s="25"/>
      <c r="EI117" s="25"/>
      <c r="EJ117" s="25"/>
      <c r="EK117" s="25"/>
    </row>
    <row r="118" spans="2:142" ht="80.25" thickBot="1">
      <c r="B118" s="146" t="s">
        <v>27</v>
      </c>
      <c r="C118" s="147" t="s">
        <v>159</v>
      </c>
      <c r="D118" s="16"/>
      <c r="E118" s="204">
        <f>(4/12)/12*0.02</f>
        <v>5.5555555555555556E-4</v>
      </c>
      <c r="F118" s="149">
        <f t="shared" si="17"/>
        <v>0</v>
      </c>
      <c r="G118" s="25"/>
      <c r="H118" s="25"/>
      <c r="I118" s="204">
        <f>$E$118</f>
        <v>5.5555555555555556E-4</v>
      </c>
      <c r="J118" s="149">
        <f t="shared" si="18"/>
        <v>0</v>
      </c>
      <c r="K118" s="25"/>
      <c r="L118" s="204">
        <f>$E$118</f>
        <v>5.5555555555555556E-4</v>
      </c>
      <c r="M118" s="149">
        <f t="shared" si="19"/>
        <v>0</v>
      </c>
      <c r="N118" s="25"/>
      <c r="O118" s="204">
        <f>$E$118</f>
        <v>5.5555555555555556E-4</v>
      </c>
      <c r="P118" s="149">
        <f t="shared" si="20"/>
        <v>0</v>
      </c>
      <c r="Q118" s="25"/>
      <c r="R118" s="204">
        <f>$E$118</f>
        <v>5.5555555555555556E-4</v>
      </c>
      <c r="S118" s="149">
        <f t="shared" si="21"/>
        <v>0</v>
      </c>
      <c r="T118" s="25"/>
      <c r="U118" s="204">
        <f>$E$118</f>
        <v>5.5555555555555556E-4</v>
      </c>
      <c r="V118" s="149">
        <f t="shared" si="22"/>
        <v>0</v>
      </c>
      <c r="W118" s="25"/>
      <c r="X118" s="204">
        <f>$E$118</f>
        <v>5.5555555555555556E-4</v>
      </c>
      <c r="Y118" s="149">
        <f t="shared" si="23"/>
        <v>0</v>
      </c>
      <c r="Z118" s="25"/>
      <c r="AA118" s="25"/>
      <c r="AB118" s="204">
        <f>$E$118</f>
        <v>5.5555555555555556E-4</v>
      </c>
      <c r="AC118" s="149">
        <f t="shared" si="24"/>
        <v>0</v>
      </c>
      <c r="AD118" s="25"/>
      <c r="AE118" s="25"/>
      <c r="AF118" s="204">
        <f>$E$118</f>
        <v>5.5555555555555556E-4</v>
      </c>
      <c r="AG118" s="149">
        <f t="shared" si="25"/>
        <v>0</v>
      </c>
      <c r="AH118" s="25"/>
      <c r="AI118" s="25"/>
      <c r="AJ118" s="25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  <c r="BD118" s="25"/>
      <c r="BE118" s="25"/>
      <c r="BF118" s="25"/>
      <c r="BG118" s="25"/>
      <c r="BH118" s="25"/>
      <c r="BI118" s="25"/>
      <c r="BJ118" s="25"/>
      <c r="BK118" s="25"/>
      <c r="BL118" s="25"/>
      <c r="BM118" s="25"/>
      <c r="BN118" s="25"/>
      <c r="BO118" s="25"/>
      <c r="BP118" s="25"/>
      <c r="BQ118" s="25"/>
      <c r="BR118" s="25"/>
      <c r="BS118" s="25"/>
      <c r="BT118" s="25"/>
      <c r="BU118" s="25"/>
      <c r="BV118" s="25"/>
      <c r="BW118" s="25"/>
      <c r="BX118" s="25"/>
      <c r="BY118" s="25"/>
      <c r="BZ118" s="25"/>
      <c r="CA118" s="25"/>
      <c r="CB118" s="25"/>
      <c r="CC118" s="25"/>
      <c r="CD118" s="25"/>
      <c r="CE118" s="25"/>
      <c r="CF118" s="25"/>
      <c r="CG118" s="25"/>
      <c r="CH118" s="25"/>
      <c r="CI118" s="25"/>
      <c r="CJ118" s="25"/>
      <c r="CK118" s="25"/>
      <c r="CL118" s="25"/>
      <c r="CM118" s="25"/>
      <c r="CN118" s="25"/>
      <c r="CO118" s="25"/>
      <c r="CP118" s="25"/>
      <c r="CQ118" s="25"/>
      <c r="CR118" s="25"/>
      <c r="CS118" s="25"/>
      <c r="CT118" s="25"/>
      <c r="CU118" s="25"/>
      <c r="CV118" s="25"/>
      <c r="CW118" s="25"/>
      <c r="CX118" s="25"/>
      <c r="CY118" s="25"/>
      <c r="CZ118" s="25"/>
      <c r="DA118" s="25"/>
      <c r="DB118" s="25"/>
      <c r="DC118" s="25"/>
      <c r="DD118" s="25"/>
      <c r="DE118" s="25"/>
      <c r="DF118" s="25"/>
      <c r="DG118" s="25"/>
      <c r="DH118" s="25"/>
      <c r="DI118" s="25"/>
      <c r="DJ118" s="25"/>
      <c r="DK118" s="25"/>
      <c r="DL118" s="25"/>
      <c r="DM118" s="25"/>
      <c r="DN118" s="25"/>
      <c r="DO118" s="25"/>
      <c r="DP118" s="25"/>
      <c r="DQ118" s="25"/>
      <c r="DR118" s="25"/>
      <c r="DS118" s="25"/>
      <c r="DT118" s="25"/>
      <c r="DU118" s="25"/>
      <c r="DV118" s="25"/>
      <c r="DW118" s="25"/>
      <c r="DX118" s="25"/>
      <c r="DY118" s="25"/>
      <c r="DZ118" s="25"/>
      <c r="EA118" s="25"/>
      <c r="EB118" s="25"/>
      <c r="EC118" s="25"/>
      <c r="ED118" s="25"/>
      <c r="EE118" s="25"/>
      <c r="EF118" s="25"/>
      <c r="EG118" s="25"/>
      <c r="EH118" s="25"/>
      <c r="EI118" s="25"/>
      <c r="EJ118" s="25"/>
      <c r="EK118" s="25"/>
    </row>
    <row r="119" spans="2:142" ht="29.25" thickBot="1">
      <c r="B119" s="146" t="s">
        <v>29</v>
      </c>
      <c r="C119" s="147" t="s">
        <v>182</v>
      </c>
      <c r="D119" s="16"/>
      <c r="E119" s="204">
        <f>5/30/12</f>
        <v>1.3888888888888888E-2</v>
      </c>
      <c r="F119" s="149">
        <f>F$112*E119</f>
        <v>0</v>
      </c>
      <c r="G119" s="25"/>
      <c r="H119" s="25"/>
      <c r="I119" s="204">
        <f>$E$119</f>
        <v>1.3888888888888888E-2</v>
      </c>
      <c r="J119" s="149">
        <f>J$112*I119</f>
        <v>0</v>
      </c>
      <c r="K119" s="25"/>
      <c r="L119" s="204">
        <f>$E$119</f>
        <v>1.3888888888888888E-2</v>
      </c>
      <c r="M119" s="149">
        <f>M$112*L119</f>
        <v>0</v>
      </c>
      <c r="N119" s="25"/>
      <c r="O119" s="204">
        <f>$E$119</f>
        <v>1.3888888888888888E-2</v>
      </c>
      <c r="P119" s="149">
        <f>P$112*O119</f>
        <v>0</v>
      </c>
      <c r="Q119" s="25"/>
      <c r="R119" s="204">
        <f>$E$119</f>
        <v>1.3888888888888888E-2</v>
      </c>
      <c r="S119" s="149">
        <f>S$112*R119</f>
        <v>0</v>
      </c>
      <c r="T119" s="25"/>
      <c r="U119" s="204">
        <f>$E$119</f>
        <v>1.3888888888888888E-2</v>
      </c>
      <c r="V119" s="149">
        <f>V$112*U119</f>
        <v>0</v>
      </c>
      <c r="W119" s="25"/>
      <c r="X119" s="204">
        <f>$E$119</f>
        <v>1.3888888888888888E-2</v>
      </c>
      <c r="Y119" s="149">
        <f>Y$112*X119</f>
        <v>0</v>
      </c>
      <c r="Z119" s="25"/>
      <c r="AA119" s="25"/>
      <c r="AB119" s="204">
        <f>$E$119</f>
        <v>1.3888888888888888E-2</v>
      </c>
      <c r="AC119" s="149">
        <f>AC$112*AB119</f>
        <v>0</v>
      </c>
      <c r="AD119" s="25"/>
      <c r="AE119" s="25"/>
      <c r="AF119" s="204">
        <f>$E$119</f>
        <v>1.3888888888888888E-2</v>
      </c>
      <c r="AG119" s="149">
        <f>AG$112*AF119</f>
        <v>0</v>
      </c>
      <c r="AH119" s="25"/>
      <c r="AI119" s="25"/>
      <c r="AJ119" s="25"/>
      <c r="AK119" s="25"/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5"/>
      <c r="AX119" s="25"/>
      <c r="AY119" s="25"/>
      <c r="AZ119" s="25"/>
      <c r="BA119" s="25"/>
      <c r="BB119" s="25"/>
      <c r="BC119" s="25"/>
      <c r="BD119" s="25"/>
      <c r="BE119" s="25"/>
      <c r="BF119" s="25"/>
      <c r="BG119" s="25"/>
      <c r="BH119" s="25"/>
      <c r="BI119" s="25"/>
      <c r="BJ119" s="25"/>
      <c r="BK119" s="25"/>
      <c r="BL119" s="25"/>
      <c r="BM119" s="25"/>
      <c r="BN119" s="25"/>
      <c r="BO119" s="25"/>
      <c r="BP119" s="25"/>
      <c r="BQ119" s="25"/>
      <c r="BR119" s="25"/>
      <c r="BS119" s="25"/>
      <c r="BT119" s="25"/>
      <c r="BU119" s="25"/>
      <c r="BV119" s="25"/>
      <c r="BW119" s="25"/>
      <c r="BX119" s="25"/>
      <c r="BY119" s="25"/>
      <c r="BZ119" s="25"/>
      <c r="CA119" s="25"/>
      <c r="CB119" s="25"/>
      <c r="CC119" s="25"/>
      <c r="CD119" s="25"/>
      <c r="CE119" s="25"/>
      <c r="CF119" s="25"/>
      <c r="CG119" s="25"/>
      <c r="CH119" s="25"/>
      <c r="CI119" s="25"/>
      <c r="CJ119" s="25"/>
      <c r="CK119" s="25"/>
      <c r="CL119" s="25"/>
      <c r="CM119" s="25"/>
      <c r="CN119" s="25"/>
      <c r="CO119" s="25"/>
      <c r="CP119" s="25"/>
      <c r="CQ119" s="25"/>
      <c r="CR119" s="25"/>
      <c r="CS119" s="25"/>
      <c r="CT119" s="25"/>
      <c r="CU119" s="25"/>
      <c r="CV119" s="25"/>
      <c r="CW119" s="25"/>
      <c r="CX119" s="25"/>
      <c r="CY119" s="25"/>
      <c r="CZ119" s="25"/>
      <c r="DA119" s="25"/>
      <c r="DB119" s="25"/>
      <c r="DC119" s="25"/>
      <c r="DD119" s="25"/>
      <c r="DE119" s="25"/>
      <c r="DF119" s="25"/>
      <c r="DG119" s="25"/>
      <c r="DH119" s="25"/>
      <c r="DI119" s="25"/>
      <c r="DJ119" s="25"/>
      <c r="DK119" s="25"/>
      <c r="DL119" s="25"/>
      <c r="DM119" s="25"/>
      <c r="DN119" s="25"/>
      <c r="DO119" s="25"/>
      <c r="DP119" s="25"/>
      <c r="DQ119" s="25"/>
      <c r="DR119" s="25"/>
      <c r="DS119" s="25"/>
      <c r="DT119" s="25"/>
      <c r="DU119" s="25"/>
      <c r="DV119" s="25"/>
      <c r="DW119" s="25"/>
      <c r="DX119" s="25"/>
      <c r="DY119" s="25"/>
      <c r="DZ119" s="25"/>
      <c r="EA119" s="25"/>
      <c r="EB119" s="25"/>
      <c r="EC119" s="25"/>
      <c r="ED119" s="25"/>
      <c r="EE119" s="25"/>
      <c r="EF119" s="25"/>
      <c r="EG119" s="25"/>
      <c r="EH119" s="25"/>
      <c r="EI119" s="25"/>
      <c r="EJ119" s="25"/>
      <c r="EK119" s="25"/>
    </row>
    <row r="120" spans="2:142" ht="16.5" thickBot="1">
      <c r="B120" s="146" t="s">
        <v>31</v>
      </c>
      <c r="C120" s="104" t="s">
        <v>82</v>
      </c>
      <c r="D120" s="31"/>
      <c r="E120" s="266">
        <v>0</v>
      </c>
      <c r="F120" s="149">
        <f t="shared" ref="F120" si="26">F$112*E120</f>
        <v>0</v>
      </c>
      <c r="G120" s="47"/>
      <c r="H120" s="47"/>
      <c r="I120" s="204">
        <f>$E$120</f>
        <v>0</v>
      </c>
      <c r="J120" s="149">
        <f t="shared" ref="J120" si="27">J$112*I120</f>
        <v>0</v>
      </c>
      <c r="K120" s="47"/>
      <c r="L120" s="204">
        <f>$E$120</f>
        <v>0</v>
      </c>
      <c r="M120" s="149">
        <f t="shared" ref="M120" si="28">M$112*L120</f>
        <v>0</v>
      </c>
      <c r="N120" s="47"/>
      <c r="O120" s="204">
        <f>$E$120</f>
        <v>0</v>
      </c>
      <c r="P120" s="149">
        <f t="shared" ref="P120" si="29">P$112*O120</f>
        <v>0</v>
      </c>
      <c r="Q120" s="47"/>
      <c r="R120" s="204">
        <f>$E$120</f>
        <v>0</v>
      </c>
      <c r="S120" s="149">
        <f t="shared" ref="S120" si="30">S$112*R120</f>
        <v>0</v>
      </c>
      <c r="T120" s="47"/>
      <c r="U120" s="204">
        <f>$E$120</f>
        <v>0</v>
      </c>
      <c r="V120" s="149">
        <f t="shared" ref="V120" si="31">V$112*U120</f>
        <v>0</v>
      </c>
      <c r="W120" s="47"/>
      <c r="X120" s="204">
        <f>$E$120</f>
        <v>0</v>
      </c>
      <c r="Y120" s="149">
        <f t="shared" ref="Y120" si="32">Y$112*X120</f>
        <v>0</v>
      </c>
      <c r="Z120" s="47"/>
      <c r="AA120" s="47"/>
      <c r="AB120" s="204">
        <f>$E$120</f>
        <v>0</v>
      </c>
      <c r="AC120" s="149">
        <f t="shared" ref="AC120" si="33">AC$112*AB120</f>
        <v>0</v>
      </c>
      <c r="AD120" s="47"/>
      <c r="AE120" s="47"/>
      <c r="AF120" s="204">
        <f>$E$120</f>
        <v>0</v>
      </c>
      <c r="AG120" s="149">
        <f t="shared" ref="AG120" si="34">AG$112*AF120</f>
        <v>0</v>
      </c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  <c r="CU120" s="47"/>
      <c r="CV120" s="47"/>
      <c r="CW120" s="47"/>
      <c r="CX120" s="47"/>
      <c r="CY120" s="47"/>
      <c r="CZ120" s="47"/>
      <c r="DA120" s="47"/>
      <c r="DB120" s="47"/>
      <c r="DC120" s="47"/>
      <c r="DD120" s="47"/>
      <c r="DE120" s="47"/>
      <c r="DF120" s="47"/>
      <c r="DG120" s="47"/>
      <c r="DH120" s="47"/>
      <c r="DI120" s="47"/>
      <c r="DJ120" s="47"/>
      <c r="DK120" s="47"/>
      <c r="DL120" s="47"/>
      <c r="DM120" s="47"/>
      <c r="DN120" s="47"/>
      <c r="DO120" s="47"/>
      <c r="DP120" s="47"/>
      <c r="DQ120" s="47"/>
      <c r="DR120" s="47"/>
      <c r="DS120" s="47"/>
      <c r="DT120" s="47"/>
      <c r="DU120" s="47"/>
      <c r="DV120" s="47"/>
      <c r="DW120" s="47"/>
      <c r="DX120" s="47"/>
      <c r="DY120" s="47"/>
      <c r="DZ120" s="47"/>
      <c r="EA120" s="47"/>
      <c r="EB120" s="47"/>
      <c r="EC120" s="47"/>
      <c r="ED120" s="47"/>
      <c r="EE120" s="47"/>
      <c r="EF120" s="47"/>
      <c r="EG120" s="47"/>
      <c r="EH120" s="47"/>
      <c r="EI120" s="47"/>
      <c r="EJ120" s="47"/>
      <c r="EK120" s="47"/>
    </row>
    <row r="121" spans="2:142" s="79" customFormat="1" ht="15.75" customHeight="1" thickBot="1">
      <c r="B121" s="276" t="s">
        <v>148</v>
      </c>
      <c r="C121" s="276"/>
      <c r="D121" s="77"/>
      <c r="E121" s="133"/>
      <c r="F121" s="125">
        <f>SUM(F114:F120)</f>
        <v>0</v>
      </c>
      <c r="G121" s="81"/>
      <c r="H121" s="81"/>
      <c r="I121" s="133"/>
      <c r="J121" s="125">
        <f>SUM(J114:J120)</f>
        <v>0</v>
      </c>
      <c r="K121" s="81"/>
      <c r="L121" s="133"/>
      <c r="M121" s="125">
        <f>SUM(M114:M120)</f>
        <v>0</v>
      </c>
      <c r="N121" s="81"/>
      <c r="O121" s="133"/>
      <c r="P121" s="125">
        <f>SUM(P114:P120)</f>
        <v>0</v>
      </c>
      <c r="Q121" s="81"/>
      <c r="R121" s="133"/>
      <c r="S121" s="125">
        <f>SUM(S114:S120)</f>
        <v>0</v>
      </c>
      <c r="T121" s="81"/>
      <c r="U121" s="133"/>
      <c r="V121" s="125">
        <f>SUM(V114:V120)</f>
        <v>0</v>
      </c>
      <c r="W121" s="81"/>
      <c r="X121" s="133"/>
      <c r="Y121" s="125">
        <f>SUM(Y114:Y120)</f>
        <v>0</v>
      </c>
      <c r="Z121" s="81"/>
      <c r="AA121" s="81"/>
      <c r="AB121" s="133"/>
      <c r="AC121" s="125">
        <f>SUM(AC114:AC120)</f>
        <v>0</v>
      </c>
      <c r="AD121" s="81"/>
      <c r="AE121" s="81"/>
      <c r="AF121" s="133"/>
      <c r="AG121" s="125">
        <f>SUM(AG114:AG120)</f>
        <v>0</v>
      </c>
      <c r="AH121" s="81"/>
      <c r="AI121" s="81"/>
      <c r="AJ121" s="81"/>
      <c r="AK121" s="81"/>
      <c r="AL121" s="81"/>
      <c r="AM121" s="81"/>
      <c r="AN121" s="81"/>
      <c r="AO121" s="81"/>
      <c r="AP121" s="81"/>
      <c r="AQ121" s="81"/>
      <c r="AR121" s="81"/>
      <c r="AS121" s="81"/>
      <c r="AT121" s="81"/>
      <c r="AU121" s="81"/>
      <c r="AV121" s="81"/>
      <c r="AW121" s="81"/>
      <c r="AX121" s="81"/>
      <c r="AY121" s="81"/>
      <c r="AZ121" s="81"/>
      <c r="BA121" s="81"/>
      <c r="BB121" s="81"/>
      <c r="BC121" s="81"/>
      <c r="BD121" s="81"/>
      <c r="BE121" s="81"/>
      <c r="BF121" s="81"/>
      <c r="BG121" s="81"/>
      <c r="BH121" s="81"/>
      <c r="BI121" s="81"/>
      <c r="BJ121" s="81"/>
      <c r="BK121" s="81"/>
      <c r="BL121" s="81"/>
      <c r="BM121" s="81"/>
      <c r="BN121" s="81"/>
      <c r="BO121" s="81"/>
      <c r="BP121" s="81"/>
      <c r="BQ121" s="81"/>
      <c r="BR121" s="81"/>
      <c r="BS121" s="81"/>
      <c r="BT121" s="81"/>
      <c r="BU121" s="81"/>
      <c r="BV121" s="81"/>
      <c r="BW121" s="81"/>
      <c r="BX121" s="81"/>
      <c r="BY121" s="81"/>
      <c r="BZ121" s="81"/>
      <c r="CA121" s="81"/>
      <c r="CB121" s="81"/>
      <c r="CC121" s="81"/>
      <c r="CD121" s="81"/>
      <c r="CE121" s="81"/>
      <c r="CF121" s="81"/>
      <c r="CG121" s="81"/>
      <c r="CH121" s="81"/>
      <c r="CI121" s="81"/>
      <c r="CJ121" s="81"/>
      <c r="CK121" s="81"/>
      <c r="CL121" s="81"/>
      <c r="CM121" s="81"/>
      <c r="CN121" s="81"/>
      <c r="CO121" s="81"/>
      <c r="CP121" s="81"/>
      <c r="CQ121" s="81"/>
      <c r="CR121" s="81"/>
      <c r="CS121" s="81"/>
      <c r="CT121" s="81"/>
      <c r="CU121" s="81"/>
      <c r="CV121" s="81"/>
      <c r="CW121" s="81"/>
      <c r="CX121" s="81"/>
      <c r="CY121" s="81"/>
      <c r="CZ121" s="81"/>
      <c r="DA121" s="81"/>
      <c r="DB121" s="81"/>
      <c r="DC121" s="81"/>
      <c r="DD121" s="81"/>
      <c r="DE121" s="81"/>
      <c r="DF121" s="81"/>
      <c r="DG121" s="81"/>
      <c r="DH121" s="81"/>
      <c r="DI121" s="81"/>
      <c r="DJ121" s="81"/>
      <c r="DK121" s="81"/>
      <c r="DL121" s="81"/>
      <c r="DM121" s="81"/>
      <c r="DN121" s="81"/>
      <c r="DO121" s="81"/>
      <c r="DP121" s="81"/>
      <c r="DQ121" s="81"/>
      <c r="DR121" s="81"/>
      <c r="DS121" s="81"/>
      <c r="DT121" s="81"/>
      <c r="DU121" s="81"/>
      <c r="DV121" s="81"/>
      <c r="DW121" s="81"/>
      <c r="DX121" s="81"/>
      <c r="DY121" s="81"/>
      <c r="DZ121" s="81"/>
      <c r="EA121" s="81"/>
      <c r="EB121" s="81"/>
      <c r="EC121" s="81"/>
      <c r="ED121" s="81"/>
      <c r="EE121" s="81"/>
      <c r="EF121" s="81"/>
      <c r="EG121" s="81"/>
      <c r="EH121" s="81"/>
      <c r="EI121" s="81"/>
      <c r="EJ121" s="81"/>
      <c r="EK121" s="81"/>
    </row>
    <row r="122" spans="2:142" ht="15.75" customHeight="1">
      <c r="B122" s="86" t="s">
        <v>14</v>
      </c>
      <c r="C122" s="67"/>
      <c r="D122" s="67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  <c r="AT122" s="67"/>
      <c r="AU122" s="67"/>
      <c r="AV122" s="67"/>
      <c r="AW122" s="67"/>
      <c r="AX122" s="67"/>
      <c r="AY122" s="67"/>
      <c r="AZ122" s="67"/>
      <c r="BA122" s="67"/>
      <c r="BB122" s="67"/>
      <c r="BC122" s="67"/>
      <c r="BD122" s="67"/>
      <c r="BE122" s="67"/>
      <c r="BF122" s="67"/>
      <c r="BG122" s="67"/>
      <c r="BH122" s="67"/>
      <c r="BI122" s="67"/>
      <c r="BJ122" s="67"/>
      <c r="BK122" s="67"/>
      <c r="BL122" s="67"/>
      <c r="BM122" s="67"/>
      <c r="BN122" s="67"/>
      <c r="BO122" s="67"/>
      <c r="BP122" s="67"/>
      <c r="BQ122" s="67"/>
      <c r="BR122" s="67"/>
      <c r="BS122" s="67"/>
      <c r="BT122" s="67"/>
      <c r="BU122" s="67"/>
      <c r="BV122" s="67"/>
      <c r="BW122" s="67"/>
      <c r="BX122" s="67"/>
      <c r="BY122" s="67"/>
      <c r="BZ122" s="67"/>
      <c r="CA122" s="67"/>
      <c r="CB122" s="67"/>
      <c r="CC122" s="67"/>
      <c r="CD122" s="67"/>
      <c r="CE122" s="67"/>
      <c r="CF122" s="67"/>
      <c r="CG122" s="67"/>
      <c r="CH122" s="67"/>
      <c r="CI122" s="67"/>
      <c r="CJ122" s="67"/>
      <c r="CK122" s="67"/>
      <c r="CL122" s="67"/>
      <c r="CM122" s="67"/>
      <c r="CN122" s="67"/>
      <c r="CO122" s="67"/>
      <c r="CP122" s="67"/>
      <c r="CQ122" s="67"/>
      <c r="CR122" s="67"/>
      <c r="CS122" s="67"/>
      <c r="CT122" s="67"/>
      <c r="CU122" s="67"/>
      <c r="CV122" s="67"/>
      <c r="CW122" s="67"/>
      <c r="CX122" s="67"/>
      <c r="CY122" s="67"/>
      <c r="CZ122" s="67"/>
      <c r="DA122" s="67"/>
      <c r="DB122" s="67"/>
      <c r="DC122" s="67"/>
      <c r="DD122" s="67"/>
      <c r="DE122" s="67"/>
      <c r="DF122" s="67"/>
      <c r="DG122" s="67"/>
      <c r="DH122" s="67"/>
      <c r="DI122" s="67"/>
      <c r="DJ122" s="67"/>
      <c r="DK122" s="67"/>
      <c r="DL122" s="67"/>
      <c r="DM122" s="67"/>
      <c r="DN122" s="67"/>
      <c r="DO122" s="67"/>
      <c r="DP122" s="67"/>
      <c r="DQ122" s="67"/>
      <c r="DR122" s="67"/>
      <c r="DS122" s="67"/>
      <c r="DT122" s="67"/>
      <c r="DU122" s="67"/>
      <c r="DV122" s="67"/>
      <c r="DW122" s="67"/>
      <c r="DX122" s="67"/>
      <c r="DY122" s="67"/>
      <c r="DZ122" s="67"/>
      <c r="EA122" s="67"/>
      <c r="EB122" s="67"/>
      <c r="EC122" s="67"/>
      <c r="ED122" s="67"/>
      <c r="EE122" s="67"/>
      <c r="EF122" s="67"/>
      <c r="EG122" s="67"/>
      <c r="EH122" s="67"/>
      <c r="EI122" s="67"/>
      <c r="EJ122" s="67"/>
      <c r="EK122" s="67"/>
    </row>
    <row r="123" spans="2:142" ht="15.75" customHeight="1">
      <c r="B123" s="87" t="s">
        <v>83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33"/>
      <c r="BB123" s="33"/>
      <c r="BC123" s="33"/>
      <c r="BD123" s="33"/>
      <c r="BE123" s="33"/>
      <c r="BF123" s="33"/>
      <c r="BG123" s="33"/>
      <c r="BH123" s="33"/>
      <c r="BI123" s="33"/>
      <c r="BJ123" s="33"/>
      <c r="BK123" s="33"/>
      <c r="BL123" s="33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  <c r="BZ123" s="33"/>
      <c r="CA123" s="33"/>
      <c r="CB123" s="33"/>
      <c r="CC123" s="33"/>
      <c r="CD123" s="33"/>
      <c r="CE123" s="33"/>
      <c r="CF123" s="33"/>
      <c r="CG123" s="33"/>
      <c r="CH123" s="33"/>
      <c r="CI123" s="33"/>
      <c r="CJ123" s="33"/>
      <c r="CK123" s="33"/>
      <c r="CL123" s="33"/>
      <c r="CM123" s="33"/>
      <c r="CN123" s="33"/>
      <c r="CO123" s="33"/>
      <c r="CP123" s="33"/>
      <c r="CQ123" s="33"/>
      <c r="CR123" s="33"/>
      <c r="CS123" s="33"/>
      <c r="CT123" s="33"/>
      <c r="CU123" s="33"/>
      <c r="CV123" s="33"/>
      <c r="CW123" s="33"/>
      <c r="CX123" s="33"/>
      <c r="CY123" s="33"/>
      <c r="CZ123" s="33"/>
      <c r="DA123" s="33"/>
      <c r="DB123" s="33"/>
      <c r="DC123" s="33"/>
      <c r="DD123" s="33"/>
      <c r="DE123" s="33"/>
      <c r="DF123" s="33"/>
      <c r="DG123" s="33"/>
      <c r="DH123" s="33"/>
      <c r="DI123" s="33"/>
      <c r="DJ123" s="33"/>
      <c r="DK123" s="33"/>
      <c r="DL123" s="33"/>
      <c r="DM123" s="33"/>
      <c r="DN123" s="33"/>
      <c r="DO123" s="33"/>
      <c r="DP123" s="33"/>
      <c r="DQ123" s="33"/>
      <c r="DR123" s="33"/>
      <c r="DS123" s="33"/>
      <c r="DT123" s="33"/>
      <c r="DU123" s="33"/>
      <c r="DV123" s="33"/>
      <c r="DW123" s="33"/>
      <c r="DX123" s="33"/>
      <c r="DY123" s="33"/>
      <c r="DZ123" s="33"/>
      <c r="EA123" s="33"/>
      <c r="EB123" s="33"/>
      <c r="EC123" s="33"/>
      <c r="ED123" s="33"/>
      <c r="EE123" s="33"/>
      <c r="EF123" s="33"/>
      <c r="EG123" s="33"/>
      <c r="EH123" s="33"/>
      <c r="EI123" s="33"/>
      <c r="EJ123" s="33"/>
      <c r="EK123" s="33"/>
    </row>
    <row r="124" spans="2:142">
      <c r="B124" s="87" t="s">
        <v>84</v>
      </c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33"/>
      <c r="BB124" s="33"/>
      <c r="BC124" s="33"/>
      <c r="BD124" s="33"/>
      <c r="BE124" s="33"/>
      <c r="BF124" s="33"/>
      <c r="BG124" s="33"/>
      <c r="BH124" s="33"/>
      <c r="BI124" s="33"/>
      <c r="BJ124" s="33"/>
      <c r="BK124" s="33"/>
      <c r="BL124" s="33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  <c r="BZ124" s="33"/>
      <c r="CA124" s="33"/>
      <c r="CB124" s="33"/>
      <c r="CC124" s="33"/>
      <c r="CD124" s="33"/>
      <c r="CE124" s="33"/>
      <c r="CF124" s="33"/>
      <c r="CG124" s="33"/>
      <c r="CH124" s="33"/>
      <c r="CI124" s="33"/>
      <c r="CJ124" s="33"/>
      <c r="CK124" s="33"/>
      <c r="CL124" s="33"/>
      <c r="CM124" s="33"/>
      <c r="CN124" s="33"/>
      <c r="CO124" s="33"/>
      <c r="CP124" s="33"/>
      <c r="CQ124" s="33"/>
      <c r="CR124" s="33"/>
      <c r="CS124" s="33"/>
      <c r="CT124" s="33"/>
      <c r="CU124" s="33"/>
      <c r="CV124" s="33"/>
      <c r="CW124" s="33"/>
      <c r="CX124" s="33"/>
      <c r="CY124" s="33"/>
      <c r="CZ124" s="33"/>
      <c r="DA124" s="33"/>
      <c r="DB124" s="33"/>
      <c r="DC124" s="33"/>
      <c r="DD124" s="33"/>
      <c r="DE124" s="33"/>
      <c r="DF124" s="33"/>
      <c r="DG124" s="33"/>
      <c r="DH124" s="33"/>
      <c r="DI124" s="33"/>
      <c r="DJ124" s="33"/>
      <c r="DK124" s="33"/>
      <c r="DL124" s="33"/>
      <c r="DM124" s="33"/>
      <c r="DN124" s="33"/>
      <c r="DO124" s="33"/>
      <c r="DP124" s="33"/>
      <c r="DQ124" s="33"/>
      <c r="DR124" s="33"/>
      <c r="DS124" s="33"/>
      <c r="DT124" s="33"/>
      <c r="DU124" s="33"/>
      <c r="DV124" s="33"/>
      <c r="DW124" s="33"/>
      <c r="DX124" s="33"/>
      <c r="DY124" s="33"/>
      <c r="DZ124" s="33"/>
      <c r="EA124" s="33"/>
      <c r="EB124" s="33"/>
      <c r="EC124" s="33"/>
      <c r="ED124" s="33"/>
      <c r="EE124" s="33"/>
      <c r="EF124" s="33"/>
      <c r="EG124" s="33"/>
      <c r="EH124" s="33"/>
      <c r="EI124" s="33"/>
      <c r="EJ124" s="33"/>
      <c r="EK124" s="33"/>
      <c r="EL124" s="32"/>
    </row>
    <row r="125" spans="2:142" ht="15.75" customHeight="1">
      <c r="B125" s="87" t="s">
        <v>85</v>
      </c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33"/>
      <c r="BB125" s="33"/>
      <c r="BC125" s="33"/>
      <c r="BD125" s="33"/>
      <c r="BE125" s="33"/>
      <c r="BF125" s="33"/>
      <c r="BG125" s="33"/>
      <c r="BH125" s="33"/>
      <c r="BI125" s="33"/>
      <c r="BJ125" s="33"/>
      <c r="BK125" s="33"/>
      <c r="BL125" s="33"/>
      <c r="BM125" s="33"/>
      <c r="BN125" s="33"/>
      <c r="BO125" s="33"/>
      <c r="BP125" s="33"/>
      <c r="BQ125" s="33"/>
      <c r="BR125" s="33"/>
      <c r="BS125" s="33"/>
      <c r="BT125" s="33"/>
      <c r="BU125" s="33"/>
      <c r="BV125" s="33"/>
      <c r="BW125" s="33"/>
      <c r="BX125" s="33"/>
      <c r="BY125" s="33"/>
      <c r="BZ125" s="33"/>
      <c r="CA125" s="33"/>
      <c r="CB125" s="33"/>
      <c r="CC125" s="33"/>
      <c r="CD125" s="33"/>
      <c r="CE125" s="33"/>
      <c r="CF125" s="33"/>
      <c r="CG125" s="33"/>
      <c r="CH125" s="33"/>
      <c r="CI125" s="33"/>
      <c r="CJ125" s="33"/>
      <c r="CK125" s="33"/>
      <c r="CL125" s="33"/>
      <c r="CM125" s="33"/>
      <c r="CN125" s="33"/>
      <c r="CO125" s="33"/>
      <c r="CP125" s="33"/>
      <c r="CQ125" s="33"/>
      <c r="CR125" s="33"/>
      <c r="CS125" s="33"/>
      <c r="CT125" s="33"/>
      <c r="CU125" s="33"/>
      <c r="CV125" s="33"/>
      <c r="CW125" s="33"/>
      <c r="CX125" s="33"/>
      <c r="CY125" s="33"/>
      <c r="CZ125" s="33"/>
      <c r="DA125" s="33"/>
      <c r="DB125" s="33"/>
      <c r="DC125" s="33"/>
      <c r="DD125" s="33"/>
      <c r="DE125" s="33"/>
      <c r="DF125" s="33"/>
      <c r="DG125" s="33"/>
      <c r="DH125" s="33"/>
      <c r="DI125" s="33"/>
      <c r="DJ125" s="33"/>
      <c r="DK125" s="33"/>
      <c r="DL125" s="33"/>
      <c r="DM125" s="33"/>
      <c r="DN125" s="33"/>
      <c r="DO125" s="33"/>
      <c r="DP125" s="33"/>
      <c r="DQ125" s="33"/>
      <c r="DR125" s="33"/>
      <c r="DS125" s="33"/>
      <c r="DT125" s="33"/>
      <c r="DU125" s="33"/>
      <c r="DV125" s="33"/>
      <c r="DW125" s="33"/>
      <c r="DX125" s="33"/>
      <c r="DY125" s="33"/>
      <c r="DZ125" s="33"/>
      <c r="EA125" s="33"/>
      <c r="EB125" s="33"/>
      <c r="EC125" s="33"/>
      <c r="ED125" s="33"/>
      <c r="EE125" s="33"/>
      <c r="EF125" s="33"/>
      <c r="EG125" s="33"/>
      <c r="EH125" s="33"/>
      <c r="EI125" s="33"/>
      <c r="EJ125" s="33"/>
      <c r="EK125" s="33"/>
      <c r="EL125" s="33"/>
    </row>
    <row r="126" spans="2:142" ht="15.75" customHeight="1">
      <c r="B126" s="87" t="s">
        <v>86</v>
      </c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33"/>
      <c r="BB126" s="33"/>
      <c r="BC126" s="33"/>
      <c r="BD126" s="33"/>
      <c r="BE126" s="33"/>
      <c r="BF126" s="33"/>
      <c r="BG126" s="33"/>
      <c r="BH126" s="33"/>
      <c r="BI126" s="33"/>
      <c r="BJ126" s="33"/>
      <c r="BK126" s="33"/>
      <c r="BL126" s="33"/>
      <c r="BM126" s="33"/>
      <c r="BN126" s="33"/>
      <c r="BO126" s="33"/>
      <c r="BP126" s="33"/>
      <c r="BQ126" s="33"/>
      <c r="BR126" s="33"/>
      <c r="BS126" s="33"/>
      <c r="BT126" s="33"/>
      <c r="BU126" s="33"/>
      <c r="BV126" s="33"/>
      <c r="BW126" s="33"/>
      <c r="BX126" s="33"/>
      <c r="BY126" s="33"/>
      <c r="BZ126" s="33"/>
      <c r="CA126" s="33"/>
      <c r="CB126" s="33"/>
      <c r="CC126" s="33"/>
      <c r="CD126" s="33"/>
      <c r="CE126" s="33"/>
      <c r="CF126" s="33"/>
      <c r="CG126" s="33"/>
      <c r="CH126" s="33"/>
      <c r="CI126" s="33"/>
      <c r="CJ126" s="33"/>
      <c r="CK126" s="33"/>
      <c r="CL126" s="33"/>
      <c r="CM126" s="33"/>
      <c r="CN126" s="33"/>
      <c r="CO126" s="33"/>
      <c r="CP126" s="33"/>
      <c r="CQ126" s="33"/>
      <c r="CR126" s="33"/>
      <c r="CS126" s="33"/>
      <c r="CT126" s="33"/>
      <c r="CU126" s="33"/>
      <c r="CV126" s="33"/>
      <c r="CW126" s="33"/>
      <c r="CX126" s="33"/>
      <c r="CY126" s="33"/>
      <c r="CZ126" s="33"/>
      <c r="DA126" s="33"/>
      <c r="DB126" s="33"/>
      <c r="DC126" s="33"/>
      <c r="DD126" s="33"/>
      <c r="DE126" s="33"/>
      <c r="DF126" s="33"/>
      <c r="DG126" s="33"/>
      <c r="DH126" s="33"/>
      <c r="DI126" s="33"/>
      <c r="DJ126" s="33"/>
      <c r="DK126" s="33"/>
      <c r="DL126" s="33"/>
      <c r="DM126" s="33"/>
      <c r="DN126" s="33"/>
      <c r="DO126" s="33"/>
      <c r="DP126" s="33"/>
      <c r="DQ126" s="33"/>
      <c r="DR126" s="33"/>
      <c r="DS126" s="33"/>
      <c r="DT126" s="33"/>
      <c r="DU126" s="33"/>
      <c r="DV126" s="33"/>
      <c r="DW126" s="33"/>
      <c r="DX126" s="33"/>
      <c r="DY126" s="33"/>
      <c r="DZ126" s="33"/>
      <c r="EA126" s="33"/>
      <c r="EB126" s="33"/>
      <c r="EC126" s="33"/>
      <c r="ED126" s="33"/>
      <c r="EE126" s="33"/>
      <c r="EF126" s="33"/>
      <c r="EG126" s="33"/>
      <c r="EH126" s="33"/>
      <c r="EI126" s="33"/>
      <c r="EJ126" s="33"/>
      <c r="EK126" s="33"/>
      <c r="EL126" s="33"/>
    </row>
    <row r="127" spans="2:142" ht="15.75" customHeight="1">
      <c r="B127" s="87" t="s">
        <v>87</v>
      </c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33"/>
      <c r="BB127" s="33"/>
      <c r="BC127" s="33"/>
      <c r="BD127" s="33"/>
      <c r="BE127" s="33"/>
      <c r="BF127" s="33"/>
      <c r="BG127" s="33"/>
      <c r="BH127" s="33"/>
      <c r="BI127" s="33"/>
      <c r="BJ127" s="33"/>
      <c r="BK127" s="33"/>
      <c r="BL127" s="33"/>
      <c r="BM127" s="33"/>
      <c r="BN127" s="33"/>
      <c r="BO127" s="33"/>
      <c r="BP127" s="33"/>
      <c r="BQ127" s="33"/>
      <c r="BR127" s="33"/>
      <c r="BS127" s="33"/>
      <c r="BT127" s="33"/>
      <c r="BU127" s="33"/>
      <c r="BV127" s="33"/>
      <c r="BW127" s="33"/>
      <c r="BX127" s="33"/>
      <c r="BY127" s="33"/>
      <c r="BZ127" s="33"/>
      <c r="CA127" s="33"/>
      <c r="CB127" s="33"/>
      <c r="CC127" s="33"/>
      <c r="CD127" s="33"/>
      <c r="CE127" s="33"/>
      <c r="CF127" s="33"/>
      <c r="CG127" s="33"/>
      <c r="CH127" s="33"/>
      <c r="CI127" s="33"/>
      <c r="CJ127" s="33"/>
      <c r="CK127" s="33"/>
      <c r="CL127" s="33"/>
      <c r="CM127" s="33"/>
      <c r="CN127" s="33"/>
      <c r="CO127" s="33"/>
      <c r="CP127" s="33"/>
      <c r="CQ127" s="33"/>
      <c r="CR127" s="33"/>
      <c r="CS127" s="33"/>
      <c r="CT127" s="33"/>
      <c r="CU127" s="33"/>
      <c r="CV127" s="33"/>
      <c r="CW127" s="33"/>
      <c r="CX127" s="33"/>
      <c r="CY127" s="33"/>
      <c r="CZ127" s="33"/>
      <c r="DA127" s="33"/>
      <c r="DB127" s="33"/>
      <c r="DC127" s="33"/>
      <c r="DD127" s="33"/>
      <c r="DE127" s="33"/>
      <c r="DF127" s="33"/>
      <c r="DG127" s="33"/>
      <c r="DH127" s="33"/>
      <c r="DI127" s="33"/>
      <c r="DJ127" s="33"/>
      <c r="DK127" s="33"/>
      <c r="DL127" s="33"/>
      <c r="DM127" s="33"/>
      <c r="DN127" s="33"/>
      <c r="DO127" s="33"/>
      <c r="DP127" s="33"/>
      <c r="DQ127" s="33"/>
      <c r="DR127" s="33"/>
      <c r="DS127" s="33"/>
      <c r="DT127" s="33"/>
      <c r="DU127" s="33"/>
      <c r="DV127" s="33"/>
      <c r="DW127" s="33"/>
      <c r="DX127" s="33"/>
      <c r="DY127" s="33"/>
      <c r="DZ127" s="33"/>
      <c r="EA127" s="33"/>
      <c r="EB127" s="33"/>
      <c r="EC127" s="33"/>
      <c r="ED127" s="33"/>
      <c r="EE127" s="33"/>
      <c r="EF127" s="33"/>
      <c r="EG127" s="33"/>
      <c r="EH127" s="33"/>
      <c r="EI127" s="33"/>
      <c r="EJ127" s="33"/>
      <c r="EK127" s="33"/>
      <c r="EL127" s="33"/>
    </row>
    <row r="128" spans="2:142" ht="30.95" customHeight="1" thickBot="1">
      <c r="B128" s="7"/>
      <c r="C128" s="7"/>
      <c r="D128" s="7"/>
      <c r="E128" s="7"/>
      <c r="F128" s="34"/>
      <c r="G128" s="34"/>
      <c r="H128" s="34"/>
      <c r="I128" s="7"/>
      <c r="J128" s="34"/>
      <c r="K128" s="34"/>
      <c r="L128" s="7"/>
      <c r="M128" s="34"/>
      <c r="N128" s="34"/>
      <c r="O128" s="7"/>
      <c r="P128" s="34"/>
      <c r="Q128" s="34"/>
      <c r="R128" s="7"/>
      <c r="S128" s="34"/>
      <c r="T128" s="34"/>
      <c r="U128" s="7"/>
      <c r="V128" s="34"/>
      <c r="W128" s="34"/>
      <c r="X128" s="7"/>
      <c r="Y128" s="34"/>
      <c r="Z128" s="34"/>
      <c r="AA128" s="34"/>
      <c r="AB128" s="7"/>
      <c r="AC128" s="34"/>
      <c r="AD128" s="34"/>
      <c r="AE128" s="34"/>
      <c r="AF128" s="7"/>
      <c r="AG128" s="34"/>
      <c r="AH128" s="34"/>
      <c r="AI128" s="34"/>
      <c r="AJ128" s="34"/>
      <c r="AK128" s="34"/>
      <c r="AL128" s="34"/>
      <c r="AM128" s="34"/>
      <c r="AN128" s="34"/>
      <c r="AO128" s="34"/>
      <c r="AP128" s="34"/>
      <c r="AQ128" s="34"/>
      <c r="AR128" s="34"/>
      <c r="AS128" s="34"/>
      <c r="AT128" s="34"/>
      <c r="AU128" s="34"/>
      <c r="AV128" s="34"/>
      <c r="AW128" s="34"/>
      <c r="AX128" s="34"/>
      <c r="AY128" s="34"/>
      <c r="AZ128" s="34"/>
      <c r="BA128" s="34"/>
      <c r="BB128" s="34"/>
      <c r="BC128" s="34"/>
      <c r="BD128" s="34"/>
      <c r="BE128" s="34"/>
      <c r="BF128" s="34"/>
      <c r="BG128" s="34"/>
      <c r="BH128" s="34"/>
      <c r="BI128" s="34"/>
      <c r="BJ128" s="34"/>
      <c r="BK128" s="34"/>
      <c r="BL128" s="34"/>
      <c r="BM128" s="34"/>
      <c r="BN128" s="34"/>
      <c r="BO128" s="34"/>
      <c r="BP128" s="34"/>
      <c r="BQ128" s="34"/>
      <c r="BR128" s="34"/>
      <c r="BS128" s="34"/>
      <c r="BT128" s="34"/>
      <c r="BU128" s="34"/>
      <c r="BV128" s="34"/>
      <c r="BW128" s="34"/>
      <c r="BX128" s="34"/>
      <c r="BY128" s="34"/>
      <c r="BZ128" s="34"/>
      <c r="CA128" s="34"/>
      <c r="CB128" s="34"/>
      <c r="CC128" s="34"/>
      <c r="CD128" s="34"/>
      <c r="CE128" s="34"/>
      <c r="CF128" s="34"/>
      <c r="CG128" s="34"/>
      <c r="CH128" s="34"/>
      <c r="CI128" s="34"/>
      <c r="CJ128" s="34"/>
      <c r="CK128" s="34"/>
      <c r="CL128" s="34"/>
      <c r="CM128" s="34"/>
      <c r="CN128" s="34"/>
      <c r="CO128" s="34"/>
      <c r="CP128" s="34"/>
      <c r="CQ128" s="34"/>
      <c r="CR128" s="34"/>
      <c r="CS128" s="34"/>
      <c r="CT128" s="34"/>
      <c r="CU128" s="34"/>
      <c r="CV128" s="34"/>
      <c r="CW128" s="34"/>
      <c r="CX128" s="34"/>
      <c r="CY128" s="34"/>
      <c r="CZ128" s="34"/>
      <c r="DA128" s="34"/>
      <c r="DB128" s="34"/>
      <c r="DC128" s="34"/>
      <c r="DD128" s="34"/>
      <c r="DE128" s="34"/>
      <c r="DF128" s="34"/>
      <c r="DG128" s="34"/>
      <c r="DH128" s="34"/>
      <c r="DI128" s="34"/>
      <c r="DJ128" s="34"/>
      <c r="DK128" s="34"/>
      <c r="DL128" s="34"/>
      <c r="DM128" s="34"/>
      <c r="DN128" s="34"/>
      <c r="DO128" s="34"/>
      <c r="DP128" s="34"/>
      <c r="DQ128" s="34"/>
      <c r="DR128" s="34"/>
      <c r="DS128" s="34"/>
      <c r="DT128" s="34"/>
      <c r="DU128" s="34"/>
      <c r="DV128" s="34"/>
      <c r="DW128" s="34"/>
      <c r="DX128" s="34"/>
      <c r="DY128" s="34"/>
      <c r="DZ128" s="34"/>
      <c r="EA128" s="34"/>
      <c r="EB128" s="34"/>
      <c r="EC128" s="34"/>
      <c r="ED128" s="34"/>
      <c r="EE128" s="34"/>
      <c r="EF128" s="34"/>
      <c r="EG128" s="34"/>
      <c r="EH128" s="34"/>
      <c r="EI128" s="34"/>
      <c r="EJ128" s="34"/>
      <c r="EK128" s="34"/>
    </row>
    <row r="129" spans="2:141" s="79" customFormat="1" ht="16.5" thickBot="1">
      <c r="B129" s="285" t="s">
        <v>88</v>
      </c>
      <c r="C129" s="285"/>
      <c r="D129" s="93"/>
      <c r="E129" s="284" t="s">
        <v>195</v>
      </c>
      <c r="F129" s="284"/>
      <c r="G129" s="93"/>
      <c r="H129" s="93"/>
      <c r="I129" s="284" t="s">
        <v>195</v>
      </c>
      <c r="J129" s="284"/>
      <c r="K129" s="93"/>
      <c r="L129" s="284" t="s">
        <v>195</v>
      </c>
      <c r="M129" s="284"/>
      <c r="N129" s="93"/>
      <c r="O129" s="284" t="s">
        <v>195</v>
      </c>
      <c r="P129" s="284"/>
      <c r="Q129" s="93"/>
      <c r="R129" s="284" t="s">
        <v>195</v>
      </c>
      <c r="S129" s="284"/>
      <c r="T129" s="93"/>
      <c r="U129" s="284" t="s">
        <v>195</v>
      </c>
      <c r="V129" s="284"/>
      <c r="W129" s="93"/>
      <c r="X129" s="284" t="s">
        <v>195</v>
      </c>
      <c r="Y129" s="284"/>
      <c r="Z129" s="93"/>
      <c r="AA129" s="93"/>
      <c r="AB129" s="284" t="s">
        <v>195</v>
      </c>
      <c r="AC129" s="284"/>
      <c r="AD129" s="93"/>
      <c r="AE129" s="93"/>
      <c r="AF129" s="284" t="s">
        <v>195</v>
      </c>
      <c r="AG129" s="284"/>
      <c r="AH129" s="93"/>
      <c r="AI129" s="93"/>
      <c r="AJ129" s="93"/>
      <c r="AK129" s="93"/>
      <c r="AL129" s="93"/>
      <c r="AM129" s="93"/>
      <c r="AN129" s="93"/>
      <c r="AO129" s="93"/>
      <c r="AP129" s="93"/>
      <c r="AQ129" s="93"/>
      <c r="AR129" s="93"/>
      <c r="AS129" s="93"/>
      <c r="AT129" s="93"/>
      <c r="AU129" s="93"/>
      <c r="AV129" s="93"/>
      <c r="AW129" s="93"/>
      <c r="AX129" s="93"/>
      <c r="AY129" s="93"/>
      <c r="AZ129" s="93"/>
      <c r="BA129" s="93"/>
      <c r="BB129" s="93"/>
      <c r="BC129" s="93"/>
      <c r="BD129" s="93"/>
      <c r="BE129" s="93"/>
      <c r="BF129" s="93"/>
      <c r="BG129" s="93"/>
      <c r="BH129" s="93"/>
      <c r="BI129" s="93"/>
      <c r="BJ129" s="93"/>
      <c r="BK129" s="93"/>
      <c r="BL129" s="93"/>
      <c r="BM129" s="93"/>
      <c r="BN129" s="93"/>
      <c r="BO129" s="93"/>
      <c r="BP129" s="93"/>
      <c r="BQ129" s="93"/>
      <c r="BR129" s="93"/>
      <c r="BS129" s="93"/>
      <c r="BT129" s="93"/>
      <c r="BU129" s="93"/>
      <c r="BV129" s="93"/>
      <c r="BW129" s="93"/>
      <c r="BX129" s="93"/>
      <c r="BY129" s="93"/>
      <c r="BZ129" s="93"/>
      <c r="CA129" s="93"/>
      <c r="CB129" s="93"/>
      <c r="CC129" s="93"/>
      <c r="CD129" s="93"/>
      <c r="CE129" s="93"/>
      <c r="CF129" s="93"/>
      <c r="CG129" s="93"/>
      <c r="CH129" s="93"/>
      <c r="CI129" s="93"/>
      <c r="CJ129" s="93"/>
      <c r="CK129" s="93"/>
      <c r="CL129" s="93"/>
      <c r="CM129" s="93"/>
      <c r="CN129" s="93"/>
      <c r="CO129" s="93"/>
      <c r="CP129" s="93"/>
      <c r="CQ129" s="93"/>
      <c r="CR129" s="93"/>
      <c r="CS129" s="93"/>
      <c r="CT129" s="93"/>
      <c r="CU129" s="93"/>
      <c r="CV129" s="93"/>
      <c r="CW129" s="93"/>
      <c r="CX129" s="93"/>
      <c r="CY129" s="93"/>
      <c r="CZ129" s="93"/>
      <c r="DA129" s="93"/>
      <c r="DB129" s="93"/>
      <c r="DC129" s="93"/>
      <c r="DD129" s="93"/>
      <c r="DE129" s="93"/>
      <c r="DF129" s="93"/>
      <c r="DG129" s="93"/>
      <c r="DH129" s="93"/>
      <c r="DI129" s="93"/>
      <c r="DJ129" s="93"/>
      <c r="DK129" s="93"/>
      <c r="DL129" s="93"/>
      <c r="DM129" s="93"/>
      <c r="DN129" s="93"/>
      <c r="DO129" s="93"/>
      <c r="DP129" s="93"/>
      <c r="DQ129" s="93"/>
      <c r="DR129" s="93"/>
      <c r="DS129" s="93"/>
      <c r="DT129" s="93"/>
      <c r="DU129" s="93"/>
      <c r="DV129" s="93"/>
      <c r="DW129" s="93"/>
      <c r="DX129" s="93"/>
      <c r="DY129" s="93"/>
      <c r="DZ129" s="93"/>
      <c r="EA129" s="93"/>
      <c r="EB129" s="93"/>
      <c r="EC129" s="93"/>
      <c r="ED129" s="93"/>
      <c r="EE129" s="93"/>
      <c r="EF129" s="93"/>
      <c r="EG129" s="93"/>
      <c r="EH129" s="93"/>
      <c r="EI129" s="93"/>
      <c r="EJ129" s="93"/>
      <c r="EK129" s="93"/>
    </row>
    <row r="130" spans="2:141" ht="15.75" customHeight="1" thickBot="1">
      <c r="B130" s="150" t="s">
        <v>89</v>
      </c>
      <c r="C130" s="150"/>
      <c r="D130" s="35"/>
      <c r="E130" s="154"/>
      <c r="F130" s="155">
        <f>F$34+F$90+F$102</f>
        <v>0</v>
      </c>
      <c r="G130" s="36"/>
      <c r="H130" s="36"/>
      <c r="I130" s="154"/>
      <c r="J130" s="155">
        <f>J$34+J$90+J$102</f>
        <v>0</v>
      </c>
      <c r="K130" s="36"/>
      <c r="L130" s="154"/>
      <c r="M130" s="155">
        <f>M$34+M$90+M$102</f>
        <v>0</v>
      </c>
      <c r="N130" s="36"/>
      <c r="O130" s="154"/>
      <c r="P130" s="155">
        <f>P$34+P$90+P$102</f>
        <v>0</v>
      </c>
      <c r="Q130" s="36"/>
      <c r="R130" s="154"/>
      <c r="S130" s="155">
        <f>S$34+S$90+S$102</f>
        <v>0</v>
      </c>
      <c r="T130" s="36"/>
      <c r="U130" s="154"/>
      <c r="V130" s="155">
        <f>V$34+V$90+V$102</f>
        <v>0</v>
      </c>
      <c r="W130" s="36"/>
      <c r="X130" s="154"/>
      <c r="Y130" s="155">
        <f>Y$34+Y$90+Y$102</f>
        <v>0</v>
      </c>
      <c r="Z130" s="36"/>
      <c r="AA130" s="36"/>
      <c r="AB130" s="154"/>
      <c r="AC130" s="155">
        <f>AC$34+AC$90+AC$102</f>
        <v>0</v>
      </c>
      <c r="AD130" s="36"/>
      <c r="AE130" s="36"/>
      <c r="AF130" s="154"/>
      <c r="AG130" s="155">
        <f>AG$34+AG$90+AG$102</f>
        <v>0</v>
      </c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/>
      <c r="AT130" s="36"/>
      <c r="AU130" s="36"/>
      <c r="AV130" s="36"/>
      <c r="AW130" s="36"/>
      <c r="AX130" s="36"/>
      <c r="AY130" s="36"/>
      <c r="AZ130" s="36"/>
      <c r="BA130" s="36"/>
      <c r="BB130" s="36"/>
      <c r="BC130" s="36"/>
      <c r="BD130" s="36"/>
      <c r="BE130" s="36"/>
      <c r="BF130" s="36"/>
      <c r="BG130" s="36"/>
      <c r="BH130" s="36"/>
      <c r="BI130" s="36"/>
      <c r="BJ130" s="36"/>
      <c r="BK130" s="36"/>
      <c r="BL130" s="36"/>
      <c r="BM130" s="36"/>
      <c r="BN130" s="36"/>
      <c r="BO130" s="36"/>
      <c r="BP130" s="36"/>
      <c r="BQ130" s="36"/>
      <c r="BR130" s="36"/>
      <c r="BS130" s="36"/>
      <c r="BT130" s="36"/>
      <c r="BU130" s="36"/>
      <c r="BV130" s="36"/>
      <c r="BW130" s="36"/>
      <c r="BX130" s="36"/>
      <c r="BY130" s="36"/>
      <c r="BZ130" s="36"/>
      <c r="CA130" s="36"/>
      <c r="CB130" s="36"/>
      <c r="CC130" s="36"/>
      <c r="CD130" s="36"/>
      <c r="CE130" s="36"/>
      <c r="CF130" s="36"/>
      <c r="CG130" s="36"/>
      <c r="CH130" s="36"/>
      <c r="CI130" s="36"/>
      <c r="CJ130" s="36"/>
      <c r="CK130" s="36"/>
      <c r="CL130" s="36"/>
      <c r="CM130" s="36"/>
      <c r="CN130" s="36"/>
      <c r="CO130" s="36"/>
      <c r="CP130" s="36"/>
      <c r="CQ130" s="36"/>
      <c r="CR130" s="36"/>
      <c r="CS130" s="36"/>
      <c r="CT130" s="36"/>
      <c r="CU130" s="36"/>
      <c r="CV130" s="36"/>
      <c r="CW130" s="36"/>
      <c r="CX130" s="36"/>
      <c r="CY130" s="36"/>
      <c r="CZ130" s="36"/>
      <c r="DA130" s="36"/>
      <c r="DB130" s="36"/>
      <c r="DC130" s="36"/>
      <c r="DD130" s="36"/>
      <c r="DE130" s="36"/>
      <c r="DF130" s="36"/>
      <c r="DG130" s="36"/>
      <c r="DH130" s="36"/>
      <c r="DI130" s="36"/>
      <c r="DJ130" s="36"/>
      <c r="DK130" s="36"/>
      <c r="DL130" s="36"/>
      <c r="DM130" s="36"/>
      <c r="DN130" s="36"/>
      <c r="DO130" s="36"/>
      <c r="DP130" s="36"/>
      <c r="DQ130" s="36"/>
      <c r="DR130" s="36"/>
      <c r="DS130" s="36"/>
      <c r="DT130" s="36"/>
      <c r="DU130" s="36"/>
      <c r="DV130" s="36"/>
      <c r="DW130" s="36"/>
      <c r="DX130" s="36"/>
      <c r="DY130" s="36"/>
      <c r="DZ130" s="36"/>
      <c r="EA130" s="36"/>
      <c r="EB130" s="36"/>
      <c r="EC130" s="36"/>
      <c r="ED130" s="36"/>
      <c r="EE130" s="36"/>
      <c r="EF130" s="36"/>
      <c r="EG130" s="36"/>
      <c r="EH130" s="36"/>
      <c r="EI130" s="36"/>
      <c r="EJ130" s="36"/>
      <c r="EK130" s="36"/>
    </row>
    <row r="131" spans="2:141" ht="16.5" thickBot="1">
      <c r="B131" s="151" t="s">
        <v>90</v>
      </c>
      <c r="C131" s="217" t="s">
        <v>91</v>
      </c>
      <c r="D131" s="37"/>
      <c r="E131" s="156"/>
      <c r="F131" s="156" t="s">
        <v>18</v>
      </c>
      <c r="G131" s="56"/>
      <c r="H131" s="56"/>
      <c r="I131" s="156"/>
      <c r="J131" s="156" t="s">
        <v>18</v>
      </c>
      <c r="K131" s="56"/>
      <c r="L131" s="156"/>
      <c r="M131" s="156" t="s">
        <v>18</v>
      </c>
      <c r="N131" s="56"/>
      <c r="O131" s="156"/>
      <c r="P131" s="156" t="s">
        <v>18</v>
      </c>
      <c r="Q131" s="56"/>
      <c r="R131" s="156"/>
      <c r="S131" s="156" t="s">
        <v>18</v>
      </c>
      <c r="T131" s="56"/>
      <c r="U131" s="156"/>
      <c r="V131" s="156" t="s">
        <v>18</v>
      </c>
      <c r="W131" s="56"/>
      <c r="X131" s="156"/>
      <c r="Y131" s="156" t="s">
        <v>18</v>
      </c>
      <c r="Z131" s="56"/>
      <c r="AA131" s="56"/>
      <c r="AB131" s="156"/>
      <c r="AC131" s="156" t="s">
        <v>18</v>
      </c>
      <c r="AD131" s="56"/>
      <c r="AE131" s="56"/>
      <c r="AF131" s="156"/>
      <c r="AG131" s="156" t="s">
        <v>18</v>
      </c>
      <c r="AH131" s="56"/>
      <c r="AI131" s="56"/>
      <c r="AJ131" s="56"/>
      <c r="AK131" s="56"/>
      <c r="AL131" s="56"/>
      <c r="AM131" s="56"/>
      <c r="AN131" s="56"/>
      <c r="AO131" s="56"/>
      <c r="AP131" s="56"/>
      <c r="AQ131" s="56"/>
      <c r="AR131" s="56"/>
      <c r="AS131" s="56"/>
      <c r="AT131" s="56"/>
      <c r="AU131" s="56"/>
      <c r="AV131" s="56"/>
      <c r="AW131" s="56"/>
      <c r="AX131" s="56"/>
      <c r="AY131" s="56"/>
      <c r="AZ131" s="56"/>
      <c r="BA131" s="56"/>
      <c r="BB131" s="56"/>
      <c r="BC131" s="56"/>
      <c r="BD131" s="56"/>
      <c r="BE131" s="56"/>
      <c r="BF131" s="56"/>
      <c r="BG131" s="56"/>
      <c r="BH131" s="56"/>
      <c r="BI131" s="56"/>
      <c r="BJ131" s="56"/>
      <c r="BK131" s="56"/>
      <c r="BL131" s="56"/>
      <c r="BM131" s="56"/>
      <c r="BN131" s="56"/>
      <c r="BO131" s="56"/>
      <c r="BP131" s="56"/>
      <c r="BQ131" s="56"/>
      <c r="BR131" s="56"/>
      <c r="BS131" s="56"/>
      <c r="BT131" s="56"/>
      <c r="BU131" s="56"/>
      <c r="BV131" s="56"/>
      <c r="BW131" s="56"/>
      <c r="BX131" s="56"/>
      <c r="BY131" s="56"/>
      <c r="BZ131" s="56"/>
      <c r="CA131" s="56"/>
      <c r="CB131" s="56"/>
      <c r="CC131" s="56"/>
      <c r="CD131" s="56"/>
      <c r="CE131" s="56"/>
      <c r="CF131" s="56"/>
      <c r="CG131" s="56"/>
      <c r="CH131" s="56"/>
      <c r="CI131" s="56"/>
      <c r="CJ131" s="56"/>
      <c r="CK131" s="56"/>
      <c r="CL131" s="56"/>
      <c r="CM131" s="56"/>
      <c r="CN131" s="56"/>
      <c r="CO131" s="56"/>
      <c r="CP131" s="56"/>
      <c r="CQ131" s="56"/>
      <c r="CR131" s="56"/>
      <c r="CS131" s="56"/>
      <c r="CT131" s="56"/>
      <c r="CU131" s="56"/>
      <c r="CV131" s="56"/>
      <c r="CW131" s="56"/>
      <c r="CX131" s="56"/>
      <c r="CY131" s="56"/>
      <c r="CZ131" s="56"/>
      <c r="DA131" s="56"/>
      <c r="DB131" s="56"/>
      <c r="DC131" s="56"/>
      <c r="DD131" s="56"/>
      <c r="DE131" s="56"/>
      <c r="DF131" s="56"/>
      <c r="DG131" s="56"/>
      <c r="DH131" s="56"/>
      <c r="DI131" s="56"/>
      <c r="DJ131" s="56"/>
      <c r="DK131" s="56"/>
      <c r="DL131" s="56"/>
      <c r="DM131" s="56"/>
      <c r="DN131" s="56"/>
      <c r="DO131" s="56"/>
      <c r="DP131" s="56"/>
      <c r="DQ131" s="56"/>
      <c r="DR131" s="56"/>
      <c r="DS131" s="56"/>
      <c r="DT131" s="56"/>
      <c r="DU131" s="56"/>
      <c r="DV131" s="56"/>
      <c r="DW131" s="56"/>
      <c r="DX131" s="56"/>
      <c r="DY131" s="56"/>
      <c r="DZ131" s="56"/>
      <c r="EA131" s="56"/>
      <c r="EB131" s="56"/>
      <c r="EC131" s="56"/>
      <c r="ED131" s="56"/>
      <c r="EE131" s="56"/>
      <c r="EF131" s="56"/>
      <c r="EG131" s="56"/>
      <c r="EH131" s="56"/>
      <c r="EI131" s="56"/>
      <c r="EJ131" s="56"/>
      <c r="EK131" s="56"/>
    </row>
    <row r="132" spans="2:141" ht="39.75" thickBot="1">
      <c r="B132" s="152" t="s">
        <v>19</v>
      </c>
      <c r="C132" s="153" t="s">
        <v>186</v>
      </c>
      <c r="D132" s="28"/>
      <c r="E132" s="135"/>
      <c r="F132" s="136"/>
      <c r="G132" s="49"/>
      <c r="H132" s="49"/>
      <c r="I132" s="135"/>
      <c r="J132" s="136"/>
      <c r="K132" s="49"/>
      <c r="L132" s="135"/>
      <c r="M132" s="136"/>
      <c r="N132" s="49"/>
      <c r="O132" s="135"/>
      <c r="P132" s="136"/>
      <c r="Q132" s="49"/>
      <c r="R132" s="135"/>
      <c r="S132" s="136"/>
      <c r="T132" s="49"/>
      <c r="U132" s="135"/>
      <c r="V132" s="136"/>
      <c r="W132" s="49"/>
      <c r="X132" s="135"/>
      <c r="Y132" s="136"/>
      <c r="Z132" s="49"/>
      <c r="AA132" s="49"/>
      <c r="AB132" s="135"/>
      <c r="AC132" s="136"/>
      <c r="AD132" s="49"/>
      <c r="AE132" s="49"/>
      <c r="AF132" s="135"/>
      <c r="AG132" s="136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</row>
    <row r="133" spans="2:141" s="79" customFormat="1" ht="16.5" thickBot="1">
      <c r="B133" s="276" t="s">
        <v>149</v>
      </c>
      <c r="C133" s="276"/>
      <c r="D133" s="83"/>
      <c r="E133" s="137"/>
      <c r="F133" s="125">
        <f>F132</f>
        <v>0</v>
      </c>
      <c r="G133" s="81"/>
      <c r="H133" s="81"/>
      <c r="I133" s="137"/>
      <c r="J133" s="125">
        <f>J132</f>
        <v>0</v>
      </c>
      <c r="K133" s="81"/>
      <c r="L133" s="137"/>
      <c r="M133" s="125">
        <f>M132</f>
        <v>0</v>
      </c>
      <c r="N133" s="81"/>
      <c r="O133" s="137"/>
      <c r="P133" s="125">
        <f>P132</f>
        <v>0</v>
      </c>
      <c r="Q133" s="81"/>
      <c r="R133" s="137"/>
      <c r="S133" s="125">
        <f>S132</f>
        <v>0</v>
      </c>
      <c r="T133" s="81"/>
      <c r="U133" s="137"/>
      <c r="V133" s="125">
        <f>V132</f>
        <v>0</v>
      </c>
      <c r="W133" s="81"/>
      <c r="X133" s="137"/>
      <c r="Y133" s="125">
        <f>Y132</f>
        <v>0</v>
      </c>
      <c r="Z133" s="81"/>
      <c r="AA133" s="81"/>
      <c r="AB133" s="137"/>
      <c r="AC133" s="125">
        <f>AC132</f>
        <v>0</v>
      </c>
      <c r="AD133" s="81"/>
      <c r="AE133" s="81"/>
      <c r="AF133" s="137"/>
      <c r="AG133" s="125">
        <f>AG132</f>
        <v>0</v>
      </c>
      <c r="AH133" s="81"/>
      <c r="AI133" s="81"/>
      <c r="AJ133" s="81"/>
      <c r="AK133" s="81"/>
      <c r="AL133" s="81"/>
      <c r="AM133" s="81"/>
      <c r="AN133" s="81"/>
      <c r="AO133" s="81"/>
      <c r="AP133" s="81"/>
      <c r="AQ133" s="81"/>
      <c r="AR133" s="81"/>
      <c r="AS133" s="81"/>
      <c r="AT133" s="81"/>
      <c r="AU133" s="81"/>
      <c r="AV133" s="81"/>
      <c r="AW133" s="81"/>
      <c r="AX133" s="81"/>
      <c r="AY133" s="81"/>
      <c r="AZ133" s="81"/>
      <c r="BA133" s="81"/>
      <c r="BB133" s="81"/>
      <c r="BC133" s="81"/>
      <c r="BD133" s="81"/>
      <c r="BE133" s="81"/>
      <c r="BF133" s="81"/>
      <c r="BG133" s="81"/>
      <c r="BH133" s="81"/>
      <c r="BI133" s="81"/>
      <c r="BJ133" s="81"/>
      <c r="BK133" s="81"/>
      <c r="BL133" s="81"/>
      <c r="BM133" s="81"/>
      <c r="BN133" s="81"/>
      <c r="BO133" s="81"/>
      <c r="BP133" s="81"/>
      <c r="BQ133" s="81"/>
      <c r="BR133" s="81"/>
      <c r="BS133" s="81"/>
      <c r="BT133" s="81"/>
      <c r="BU133" s="81"/>
      <c r="BV133" s="81"/>
      <c r="BW133" s="81"/>
      <c r="BX133" s="81"/>
      <c r="BY133" s="81"/>
      <c r="BZ133" s="81"/>
      <c r="CA133" s="81"/>
      <c r="CB133" s="81"/>
      <c r="CC133" s="81"/>
      <c r="CD133" s="81"/>
      <c r="CE133" s="81"/>
      <c r="CF133" s="81"/>
      <c r="CG133" s="81"/>
      <c r="CH133" s="81"/>
      <c r="CI133" s="81"/>
      <c r="CJ133" s="81"/>
      <c r="CK133" s="81"/>
      <c r="CL133" s="81"/>
      <c r="CM133" s="81"/>
      <c r="CN133" s="81"/>
      <c r="CO133" s="81"/>
      <c r="CP133" s="81"/>
      <c r="CQ133" s="81"/>
      <c r="CR133" s="81"/>
      <c r="CS133" s="81"/>
      <c r="CT133" s="81"/>
      <c r="CU133" s="81"/>
      <c r="CV133" s="81"/>
      <c r="CW133" s="81"/>
      <c r="CX133" s="81"/>
      <c r="CY133" s="81"/>
      <c r="CZ133" s="81"/>
      <c r="DA133" s="81"/>
      <c r="DB133" s="81"/>
      <c r="DC133" s="81"/>
      <c r="DD133" s="81"/>
      <c r="DE133" s="81"/>
      <c r="DF133" s="81"/>
      <c r="DG133" s="81"/>
      <c r="DH133" s="81"/>
      <c r="DI133" s="81"/>
      <c r="DJ133" s="81"/>
      <c r="DK133" s="81"/>
      <c r="DL133" s="81"/>
      <c r="DM133" s="81"/>
      <c r="DN133" s="81"/>
      <c r="DO133" s="81"/>
      <c r="DP133" s="81"/>
      <c r="DQ133" s="81"/>
      <c r="DR133" s="81"/>
      <c r="DS133" s="81"/>
      <c r="DT133" s="81"/>
      <c r="DU133" s="81"/>
      <c r="DV133" s="81"/>
      <c r="DW133" s="81"/>
      <c r="DX133" s="81"/>
      <c r="DY133" s="81"/>
      <c r="DZ133" s="81"/>
      <c r="EA133" s="81"/>
      <c r="EB133" s="81"/>
      <c r="EC133" s="81"/>
      <c r="ED133" s="81"/>
      <c r="EE133" s="81"/>
      <c r="EF133" s="81"/>
      <c r="EG133" s="81"/>
      <c r="EH133" s="81"/>
      <c r="EI133" s="81"/>
      <c r="EJ133" s="81"/>
      <c r="EK133" s="81"/>
    </row>
    <row r="134" spans="2:141" ht="30.95" customHeight="1" thickBot="1">
      <c r="B134" s="9"/>
      <c r="C134" s="9"/>
      <c r="D134" s="9"/>
      <c r="E134" s="9"/>
      <c r="F134" s="10"/>
      <c r="G134" s="10"/>
      <c r="H134" s="10"/>
      <c r="I134" s="9"/>
      <c r="J134" s="10"/>
      <c r="K134" s="10"/>
      <c r="L134" s="9"/>
      <c r="M134" s="10"/>
      <c r="N134" s="10"/>
      <c r="O134" s="9"/>
      <c r="P134" s="10"/>
      <c r="Q134" s="10"/>
      <c r="R134" s="9"/>
      <c r="S134" s="10"/>
      <c r="T134" s="10"/>
      <c r="U134" s="9"/>
      <c r="V134" s="10"/>
      <c r="W134" s="10"/>
      <c r="X134" s="9"/>
      <c r="Y134" s="10"/>
      <c r="Z134" s="10"/>
      <c r="AA134" s="10"/>
      <c r="AB134" s="9"/>
      <c r="AC134" s="10"/>
      <c r="AD134" s="10"/>
      <c r="AE134" s="10"/>
      <c r="AF134" s="9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</row>
    <row r="135" spans="2:141" ht="16.5" thickBot="1">
      <c r="B135" s="157" t="s">
        <v>92</v>
      </c>
      <c r="C135" s="157"/>
      <c r="D135" s="14"/>
      <c r="E135" s="280" t="s">
        <v>191</v>
      </c>
      <c r="F135" s="280"/>
      <c r="G135" s="14"/>
      <c r="H135" s="14"/>
      <c r="I135" s="280" t="s">
        <v>191</v>
      </c>
      <c r="J135" s="280"/>
      <c r="K135" s="14"/>
      <c r="L135" s="280" t="s">
        <v>191</v>
      </c>
      <c r="M135" s="280"/>
      <c r="N135" s="14"/>
      <c r="O135" s="280" t="s">
        <v>191</v>
      </c>
      <c r="P135" s="280"/>
      <c r="Q135" s="14"/>
      <c r="R135" s="280" t="s">
        <v>191</v>
      </c>
      <c r="S135" s="280"/>
      <c r="T135" s="14"/>
      <c r="U135" s="280" t="s">
        <v>191</v>
      </c>
      <c r="V135" s="280"/>
      <c r="W135" s="14"/>
      <c r="X135" s="280" t="s">
        <v>191</v>
      </c>
      <c r="Y135" s="280"/>
      <c r="Z135" s="14"/>
      <c r="AA135" s="14"/>
      <c r="AB135" s="280" t="s">
        <v>191</v>
      </c>
      <c r="AC135" s="280"/>
      <c r="AD135" s="14"/>
      <c r="AE135" s="14"/>
      <c r="AF135" s="280" t="s">
        <v>191</v>
      </c>
      <c r="AG135" s="280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  <c r="BP135" s="14"/>
      <c r="BQ135" s="14"/>
      <c r="BR135" s="14"/>
      <c r="BS135" s="14"/>
      <c r="BT135" s="14"/>
      <c r="BU135" s="14"/>
      <c r="BV135" s="14"/>
      <c r="BW135" s="14"/>
      <c r="BX135" s="14"/>
      <c r="BY135" s="14"/>
      <c r="BZ135" s="14"/>
      <c r="CA135" s="14"/>
      <c r="CB135" s="14"/>
      <c r="CC135" s="14"/>
      <c r="CD135" s="14"/>
      <c r="CE135" s="14"/>
      <c r="CF135" s="14"/>
      <c r="CG135" s="14"/>
      <c r="CH135" s="14"/>
      <c r="CI135" s="14"/>
      <c r="CJ135" s="14"/>
      <c r="CK135" s="14"/>
      <c r="CL135" s="14"/>
      <c r="CM135" s="14"/>
      <c r="CN135" s="14"/>
      <c r="CO135" s="14"/>
      <c r="CP135" s="14"/>
      <c r="CQ135" s="14"/>
      <c r="CR135" s="14"/>
      <c r="CS135" s="14"/>
      <c r="CT135" s="14"/>
      <c r="CU135" s="14"/>
      <c r="CV135" s="14"/>
      <c r="CW135" s="14"/>
      <c r="CX135" s="14"/>
      <c r="CY135" s="14"/>
      <c r="CZ135" s="14"/>
      <c r="DA135" s="14"/>
      <c r="DB135" s="14"/>
      <c r="DC135" s="14"/>
      <c r="DD135" s="14"/>
      <c r="DE135" s="14"/>
      <c r="DF135" s="14"/>
      <c r="DG135" s="14"/>
      <c r="DH135" s="14"/>
      <c r="DI135" s="14"/>
      <c r="DJ135" s="14"/>
      <c r="DK135" s="14"/>
      <c r="DL135" s="14"/>
      <c r="DM135" s="14"/>
      <c r="DN135" s="14"/>
      <c r="DO135" s="14"/>
      <c r="DP135" s="14"/>
      <c r="DQ135" s="14"/>
      <c r="DR135" s="14"/>
      <c r="DS135" s="14"/>
      <c r="DT135" s="14"/>
      <c r="DU135" s="14"/>
      <c r="DV135" s="14"/>
      <c r="DW135" s="14"/>
      <c r="DX135" s="14"/>
      <c r="DY135" s="14"/>
      <c r="DZ135" s="14"/>
      <c r="EA135" s="14"/>
      <c r="EB135" s="14"/>
      <c r="EC135" s="14"/>
      <c r="ED135" s="14"/>
      <c r="EE135" s="14"/>
      <c r="EF135" s="14"/>
      <c r="EG135" s="14"/>
      <c r="EH135" s="14"/>
      <c r="EI135" s="14"/>
      <c r="EJ135" s="14"/>
      <c r="EK135" s="14"/>
    </row>
    <row r="136" spans="2:141" ht="16.5" thickBot="1">
      <c r="B136" s="101">
        <v>4</v>
      </c>
      <c r="C136" s="216" t="s">
        <v>93</v>
      </c>
      <c r="D136" s="17"/>
      <c r="E136" s="101"/>
      <c r="F136" s="101" t="s">
        <v>18</v>
      </c>
      <c r="G136" s="11"/>
      <c r="H136" s="11"/>
      <c r="I136" s="101"/>
      <c r="J136" s="101" t="s">
        <v>18</v>
      </c>
      <c r="K136" s="11"/>
      <c r="L136" s="101"/>
      <c r="M136" s="101" t="s">
        <v>18</v>
      </c>
      <c r="N136" s="11"/>
      <c r="O136" s="101"/>
      <c r="P136" s="101" t="s">
        <v>18</v>
      </c>
      <c r="Q136" s="11"/>
      <c r="R136" s="101"/>
      <c r="S136" s="101" t="s">
        <v>18</v>
      </c>
      <c r="T136" s="11"/>
      <c r="U136" s="101"/>
      <c r="V136" s="101" t="s">
        <v>18</v>
      </c>
      <c r="W136" s="11"/>
      <c r="X136" s="101"/>
      <c r="Y136" s="101" t="s">
        <v>18</v>
      </c>
      <c r="Z136" s="11"/>
      <c r="AA136" s="11"/>
      <c r="AB136" s="101"/>
      <c r="AC136" s="101" t="s">
        <v>18</v>
      </c>
      <c r="AD136" s="11"/>
      <c r="AE136" s="11"/>
      <c r="AF136" s="101"/>
      <c r="AG136" s="101" t="s">
        <v>18</v>
      </c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  <c r="CP136" s="11"/>
      <c r="CQ136" s="11"/>
      <c r="CR136" s="11"/>
      <c r="CS136" s="11"/>
      <c r="CT136" s="11"/>
      <c r="CU136" s="11"/>
      <c r="CV136" s="11"/>
      <c r="CW136" s="11"/>
      <c r="CX136" s="11"/>
      <c r="CY136" s="11"/>
      <c r="CZ136" s="11"/>
      <c r="DA136" s="11"/>
      <c r="DB136" s="11"/>
      <c r="DC136" s="11"/>
      <c r="DD136" s="11"/>
      <c r="DE136" s="11"/>
      <c r="DF136" s="11"/>
      <c r="DG136" s="11"/>
      <c r="DH136" s="11"/>
      <c r="DI136" s="11"/>
      <c r="DJ136" s="11"/>
      <c r="DK136" s="11"/>
      <c r="DL136" s="11"/>
      <c r="DM136" s="11"/>
      <c r="DN136" s="11"/>
      <c r="DO136" s="11"/>
      <c r="DP136" s="11"/>
      <c r="DQ136" s="11"/>
      <c r="DR136" s="11"/>
      <c r="DS136" s="11"/>
      <c r="DT136" s="11"/>
      <c r="DU136" s="11"/>
      <c r="DV136" s="11"/>
      <c r="DW136" s="11"/>
      <c r="DX136" s="11"/>
      <c r="DY136" s="11"/>
      <c r="DZ136" s="11"/>
      <c r="EA136" s="11"/>
      <c r="EB136" s="11"/>
      <c r="EC136" s="11"/>
      <c r="ED136" s="11"/>
      <c r="EE136" s="11"/>
      <c r="EF136" s="11"/>
      <c r="EG136" s="11"/>
      <c r="EH136" s="11"/>
      <c r="EI136" s="11"/>
      <c r="EJ136" s="11"/>
      <c r="EK136" s="11"/>
    </row>
    <row r="137" spans="2:141" ht="16.5" thickBot="1">
      <c r="B137" s="103" t="s">
        <v>80</v>
      </c>
      <c r="C137" s="99" t="s">
        <v>94</v>
      </c>
      <c r="D137" s="28"/>
      <c r="E137" s="135"/>
      <c r="F137" s="136">
        <f>F$121</f>
        <v>0</v>
      </c>
      <c r="G137" s="49"/>
      <c r="H137" s="49"/>
      <c r="I137" s="135"/>
      <c r="J137" s="136">
        <f>J$121</f>
        <v>0</v>
      </c>
      <c r="K137" s="49"/>
      <c r="L137" s="135"/>
      <c r="M137" s="136">
        <f>M$121</f>
        <v>0</v>
      </c>
      <c r="N137" s="49"/>
      <c r="O137" s="135"/>
      <c r="P137" s="136">
        <f>P$121</f>
        <v>0</v>
      </c>
      <c r="Q137" s="49"/>
      <c r="R137" s="135"/>
      <c r="S137" s="136">
        <f>S$121</f>
        <v>0</v>
      </c>
      <c r="T137" s="49"/>
      <c r="U137" s="135"/>
      <c r="V137" s="136">
        <f>V$121</f>
        <v>0</v>
      </c>
      <c r="W137" s="49"/>
      <c r="X137" s="135"/>
      <c r="Y137" s="136">
        <f>Y$121</f>
        <v>0</v>
      </c>
      <c r="Z137" s="49"/>
      <c r="AA137" s="49"/>
      <c r="AB137" s="135"/>
      <c r="AC137" s="136">
        <f>AC$121</f>
        <v>0</v>
      </c>
      <c r="AD137" s="49"/>
      <c r="AE137" s="49"/>
      <c r="AF137" s="135"/>
      <c r="AG137" s="136">
        <f>AG$121</f>
        <v>0</v>
      </c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</row>
    <row r="138" spans="2:141" ht="16.5" thickBot="1">
      <c r="B138" s="103" t="s">
        <v>90</v>
      </c>
      <c r="C138" s="99" t="s">
        <v>95</v>
      </c>
      <c r="D138" s="28"/>
      <c r="E138" s="135"/>
      <c r="F138" s="136">
        <f>F$133</f>
        <v>0</v>
      </c>
      <c r="G138" s="49"/>
      <c r="H138" s="49"/>
      <c r="I138" s="135"/>
      <c r="J138" s="136">
        <f>J$133</f>
        <v>0</v>
      </c>
      <c r="K138" s="49"/>
      <c r="L138" s="135"/>
      <c r="M138" s="136">
        <f>M$133</f>
        <v>0</v>
      </c>
      <c r="N138" s="49"/>
      <c r="O138" s="135"/>
      <c r="P138" s="136">
        <f>P$133</f>
        <v>0</v>
      </c>
      <c r="Q138" s="49"/>
      <c r="R138" s="135"/>
      <c r="S138" s="136">
        <f>S$133</f>
        <v>0</v>
      </c>
      <c r="T138" s="49"/>
      <c r="U138" s="135"/>
      <c r="V138" s="136">
        <f>V$133</f>
        <v>0</v>
      </c>
      <c r="W138" s="49"/>
      <c r="X138" s="135"/>
      <c r="Y138" s="136">
        <f>Y$133</f>
        <v>0</v>
      </c>
      <c r="Z138" s="49"/>
      <c r="AA138" s="49"/>
      <c r="AB138" s="135"/>
      <c r="AC138" s="136">
        <f>AC$133</f>
        <v>0</v>
      </c>
      <c r="AD138" s="49"/>
      <c r="AE138" s="49"/>
      <c r="AF138" s="135"/>
      <c r="AG138" s="136">
        <f>AG$133</f>
        <v>0</v>
      </c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</row>
    <row r="139" spans="2:141" s="79" customFormat="1" ht="16.5" thickBot="1">
      <c r="B139" s="276" t="s">
        <v>145</v>
      </c>
      <c r="C139" s="276"/>
      <c r="D139" s="83"/>
      <c r="E139" s="137"/>
      <c r="F139" s="125">
        <f>SUM(F137:F138)</f>
        <v>0</v>
      </c>
      <c r="G139" s="81"/>
      <c r="H139" s="81"/>
      <c r="I139" s="137"/>
      <c r="J139" s="125">
        <f>SUM(J137:J138)</f>
        <v>0</v>
      </c>
      <c r="K139" s="81"/>
      <c r="L139" s="137"/>
      <c r="M139" s="125">
        <f>SUM(M137:M138)</f>
        <v>0</v>
      </c>
      <c r="N139" s="81"/>
      <c r="O139" s="137"/>
      <c r="P139" s="125">
        <f>SUM(P137:P138)</f>
        <v>0</v>
      </c>
      <c r="Q139" s="81"/>
      <c r="R139" s="137"/>
      <c r="S139" s="125">
        <f>SUM(S137:S138)</f>
        <v>0</v>
      </c>
      <c r="T139" s="81"/>
      <c r="U139" s="137"/>
      <c r="V139" s="125">
        <f>SUM(V137:V138)</f>
        <v>0</v>
      </c>
      <c r="W139" s="81"/>
      <c r="X139" s="137"/>
      <c r="Y139" s="125">
        <f>SUM(Y137:Y138)</f>
        <v>0</v>
      </c>
      <c r="Z139" s="81"/>
      <c r="AA139" s="81"/>
      <c r="AB139" s="137"/>
      <c r="AC139" s="125">
        <f>SUM(AC137:AC138)</f>
        <v>0</v>
      </c>
      <c r="AD139" s="81"/>
      <c r="AE139" s="81"/>
      <c r="AF139" s="137"/>
      <c r="AG139" s="125">
        <f>SUM(AG137:AG138)</f>
        <v>0</v>
      </c>
      <c r="AH139" s="81"/>
      <c r="AI139" s="81"/>
      <c r="AJ139" s="81"/>
      <c r="AK139" s="81"/>
      <c r="AL139" s="81"/>
      <c r="AM139" s="81"/>
      <c r="AN139" s="81"/>
      <c r="AO139" s="81"/>
      <c r="AP139" s="81"/>
      <c r="AQ139" s="81"/>
      <c r="AR139" s="81"/>
      <c r="AS139" s="81"/>
      <c r="AT139" s="81"/>
      <c r="AU139" s="81"/>
      <c r="AV139" s="81"/>
      <c r="AW139" s="81"/>
      <c r="AX139" s="81"/>
      <c r="AY139" s="81"/>
      <c r="AZ139" s="81"/>
      <c r="BA139" s="81"/>
      <c r="BB139" s="81"/>
      <c r="BC139" s="81"/>
      <c r="BD139" s="81"/>
      <c r="BE139" s="81"/>
      <c r="BF139" s="81"/>
      <c r="BG139" s="81"/>
      <c r="BH139" s="81"/>
      <c r="BI139" s="81"/>
      <c r="BJ139" s="81"/>
      <c r="BK139" s="81"/>
      <c r="BL139" s="81"/>
      <c r="BM139" s="81"/>
      <c r="BN139" s="81"/>
      <c r="BO139" s="81"/>
      <c r="BP139" s="81"/>
      <c r="BQ139" s="81"/>
      <c r="BR139" s="81"/>
      <c r="BS139" s="81"/>
      <c r="BT139" s="81"/>
      <c r="BU139" s="81"/>
      <c r="BV139" s="81"/>
      <c r="BW139" s="81"/>
      <c r="BX139" s="81"/>
      <c r="BY139" s="81"/>
      <c r="BZ139" s="81"/>
      <c r="CA139" s="81"/>
      <c r="CB139" s="81"/>
      <c r="CC139" s="81"/>
      <c r="CD139" s="81"/>
      <c r="CE139" s="81"/>
      <c r="CF139" s="81"/>
      <c r="CG139" s="81"/>
      <c r="CH139" s="81"/>
      <c r="CI139" s="81"/>
      <c r="CJ139" s="81"/>
      <c r="CK139" s="81"/>
      <c r="CL139" s="81"/>
      <c r="CM139" s="81"/>
      <c r="CN139" s="81"/>
      <c r="CO139" s="81"/>
      <c r="CP139" s="81"/>
      <c r="CQ139" s="81"/>
      <c r="CR139" s="81"/>
      <c r="CS139" s="81"/>
      <c r="CT139" s="81"/>
      <c r="CU139" s="81"/>
      <c r="CV139" s="81"/>
      <c r="CW139" s="81"/>
      <c r="CX139" s="81"/>
      <c r="CY139" s="81"/>
      <c r="CZ139" s="81"/>
      <c r="DA139" s="81"/>
      <c r="DB139" s="81"/>
      <c r="DC139" s="81"/>
      <c r="DD139" s="81"/>
      <c r="DE139" s="81"/>
      <c r="DF139" s="81"/>
      <c r="DG139" s="81"/>
      <c r="DH139" s="81"/>
      <c r="DI139" s="81"/>
      <c r="DJ139" s="81"/>
      <c r="DK139" s="81"/>
      <c r="DL139" s="81"/>
      <c r="DM139" s="81"/>
      <c r="DN139" s="81"/>
      <c r="DO139" s="81"/>
      <c r="DP139" s="81"/>
      <c r="DQ139" s="81"/>
      <c r="DR139" s="81"/>
      <c r="DS139" s="81"/>
      <c r="DT139" s="81"/>
      <c r="DU139" s="81"/>
      <c r="DV139" s="81"/>
      <c r="DW139" s="81"/>
      <c r="DX139" s="81"/>
      <c r="DY139" s="81"/>
      <c r="DZ139" s="81"/>
      <c r="EA139" s="81"/>
      <c r="EB139" s="81"/>
      <c r="EC139" s="81"/>
      <c r="ED139" s="81"/>
      <c r="EE139" s="81"/>
      <c r="EF139" s="81"/>
      <c r="EG139" s="81"/>
      <c r="EH139" s="81"/>
      <c r="EI139" s="81"/>
      <c r="EJ139" s="81"/>
      <c r="EK139" s="81"/>
    </row>
    <row r="140" spans="2:141" ht="30.95" customHeight="1" thickBot="1">
      <c r="B140" s="9"/>
      <c r="C140" s="9"/>
      <c r="D140" s="9"/>
      <c r="E140" s="9"/>
      <c r="F140" s="10"/>
      <c r="G140" s="10"/>
      <c r="H140" s="10"/>
      <c r="I140" s="9"/>
      <c r="J140" s="10"/>
      <c r="K140" s="10"/>
      <c r="L140" s="9"/>
      <c r="M140" s="10"/>
      <c r="N140" s="10"/>
      <c r="O140" s="9"/>
      <c r="P140" s="10"/>
      <c r="Q140" s="10"/>
      <c r="R140" s="9"/>
      <c r="S140" s="10"/>
      <c r="T140" s="10"/>
      <c r="U140" s="9"/>
      <c r="V140" s="10"/>
      <c r="W140" s="10"/>
      <c r="X140" s="9"/>
      <c r="Y140" s="10"/>
      <c r="Z140" s="10"/>
      <c r="AA140" s="10"/>
      <c r="AB140" s="9"/>
      <c r="AC140" s="10"/>
      <c r="AD140" s="10"/>
      <c r="AE140" s="10"/>
      <c r="AF140" s="9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</row>
    <row r="141" spans="2:141" s="79" customFormat="1" ht="16.5" thickBot="1">
      <c r="B141" s="276" t="s">
        <v>96</v>
      </c>
      <c r="C141" s="276"/>
      <c r="D141" s="91"/>
      <c r="E141" s="280" t="s">
        <v>194</v>
      </c>
      <c r="F141" s="280"/>
      <c r="G141" s="91"/>
      <c r="H141" s="91"/>
      <c r="I141" s="280" t="s">
        <v>194</v>
      </c>
      <c r="J141" s="280"/>
      <c r="K141" s="91"/>
      <c r="L141" s="280" t="s">
        <v>194</v>
      </c>
      <c r="M141" s="280"/>
      <c r="N141" s="91"/>
      <c r="O141" s="280" t="s">
        <v>194</v>
      </c>
      <c r="P141" s="280"/>
      <c r="Q141" s="91"/>
      <c r="R141" s="280" t="s">
        <v>194</v>
      </c>
      <c r="S141" s="280"/>
      <c r="T141" s="91"/>
      <c r="U141" s="280" t="s">
        <v>194</v>
      </c>
      <c r="V141" s="280"/>
      <c r="W141" s="91"/>
      <c r="X141" s="280" t="s">
        <v>194</v>
      </c>
      <c r="Y141" s="280"/>
      <c r="Z141" s="91"/>
      <c r="AA141" s="91"/>
      <c r="AB141" s="280" t="s">
        <v>194</v>
      </c>
      <c r="AC141" s="280"/>
      <c r="AD141" s="91"/>
      <c r="AE141" s="91"/>
      <c r="AF141" s="280" t="s">
        <v>194</v>
      </c>
      <c r="AG141" s="280"/>
      <c r="AH141" s="91"/>
      <c r="AI141" s="91"/>
      <c r="AJ141" s="91"/>
      <c r="AK141" s="91"/>
      <c r="AL141" s="91"/>
      <c r="AM141" s="91"/>
      <c r="AN141" s="91"/>
      <c r="AO141" s="91"/>
      <c r="AP141" s="91"/>
      <c r="AQ141" s="91"/>
      <c r="AR141" s="91"/>
      <c r="AS141" s="91"/>
      <c r="AT141" s="91"/>
      <c r="AU141" s="91"/>
      <c r="AV141" s="91"/>
      <c r="AW141" s="91"/>
      <c r="AX141" s="91"/>
      <c r="AY141" s="91"/>
      <c r="AZ141" s="91"/>
      <c r="BA141" s="91"/>
      <c r="BB141" s="91"/>
      <c r="BC141" s="91"/>
      <c r="BD141" s="91"/>
      <c r="BE141" s="91"/>
      <c r="BF141" s="91"/>
      <c r="BG141" s="91"/>
      <c r="BH141" s="91"/>
      <c r="BI141" s="91"/>
      <c r="BJ141" s="91"/>
      <c r="BK141" s="91"/>
      <c r="BL141" s="91"/>
      <c r="BM141" s="91"/>
      <c r="BN141" s="91"/>
      <c r="BO141" s="91"/>
      <c r="BP141" s="91"/>
      <c r="BQ141" s="91"/>
      <c r="BR141" s="91"/>
      <c r="BS141" s="91"/>
      <c r="BT141" s="91"/>
      <c r="BU141" s="91"/>
      <c r="BV141" s="91"/>
      <c r="BW141" s="91"/>
      <c r="BX141" s="91"/>
      <c r="BY141" s="91"/>
      <c r="BZ141" s="91"/>
      <c r="CA141" s="91"/>
      <c r="CB141" s="91"/>
      <c r="CC141" s="91"/>
      <c r="CD141" s="91"/>
      <c r="CE141" s="91"/>
      <c r="CF141" s="91"/>
      <c r="CG141" s="91"/>
      <c r="CH141" s="91"/>
      <c r="CI141" s="91"/>
      <c r="CJ141" s="91"/>
      <c r="CK141" s="91"/>
      <c r="CL141" s="91"/>
      <c r="CM141" s="91"/>
      <c r="CN141" s="91"/>
      <c r="CO141" s="91"/>
      <c r="CP141" s="91"/>
      <c r="CQ141" s="91"/>
      <c r="CR141" s="91"/>
      <c r="CS141" s="91"/>
      <c r="CT141" s="91"/>
      <c r="CU141" s="91"/>
      <c r="CV141" s="91"/>
      <c r="CW141" s="91"/>
      <c r="CX141" s="91"/>
      <c r="CY141" s="91"/>
      <c r="CZ141" s="91"/>
      <c r="DA141" s="91"/>
      <c r="DB141" s="91"/>
      <c r="DC141" s="91"/>
      <c r="DD141" s="91"/>
      <c r="DE141" s="91"/>
      <c r="DF141" s="91"/>
      <c r="DG141" s="91"/>
      <c r="DH141" s="91"/>
      <c r="DI141" s="91"/>
      <c r="DJ141" s="91"/>
      <c r="DK141" s="91"/>
      <c r="DL141" s="91"/>
      <c r="DM141" s="91"/>
      <c r="DN141" s="91"/>
      <c r="DO141" s="91"/>
      <c r="DP141" s="91"/>
      <c r="DQ141" s="91"/>
      <c r="DR141" s="91"/>
      <c r="DS141" s="91"/>
      <c r="DT141" s="91"/>
      <c r="DU141" s="91"/>
      <c r="DV141" s="91"/>
      <c r="DW141" s="91"/>
      <c r="DX141" s="91"/>
      <c r="DY141" s="91"/>
      <c r="DZ141" s="91"/>
      <c r="EA141" s="91"/>
      <c r="EB141" s="91"/>
      <c r="EC141" s="91"/>
      <c r="ED141" s="91"/>
      <c r="EE141" s="91"/>
      <c r="EF141" s="91"/>
      <c r="EG141" s="91"/>
      <c r="EH141" s="91"/>
      <c r="EI141" s="91"/>
      <c r="EJ141" s="91"/>
      <c r="EK141" s="91"/>
    </row>
    <row r="142" spans="2:141" ht="16.5" thickBot="1">
      <c r="B142" s="101">
        <v>5</v>
      </c>
      <c r="C142" s="216" t="s">
        <v>97</v>
      </c>
      <c r="D142" s="17"/>
      <c r="E142" s="101"/>
      <c r="F142" s="101" t="s">
        <v>18</v>
      </c>
      <c r="G142" s="11"/>
      <c r="H142" s="11"/>
      <c r="I142" s="101"/>
      <c r="J142" s="101" t="s">
        <v>18</v>
      </c>
      <c r="K142" s="11"/>
      <c r="L142" s="101"/>
      <c r="M142" s="101" t="s">
        <v>18</v>
      </c>
      <c r="N142" s="11"/>
      <c r="O142" s="101"/>
      <c r="P142" s="101" t="s">
        <v>18</v>
      </c>
      <c r="Q142" s="11"/>
      <c r="R142" s="101"/>
      <c r="S142" s="101" t="s">
        <v>18</v>
      </c>
      <c r="T142" s="11"/>
      <c r="U142" s="101"/>
      <c r="V142" s="101" t="s">
        <v>18</v>
      </c>
      <c r="W142" s="11"/>
      <c r="X142" s="101"/>
      <c r="Y142" s="101" t="s">
        <v>18</v>
      </c>
      <c r="Z142" s="11"/>
      <c r="AA142" s="11"/>
      <c r="AB142" s="101"/>
      <c r="AC142" s="101" t="s">
        <v>18</v>
      </c>
      <c r="AD142" s="11"/>
      <c r="AE142" s="11"/>
      <c r="AF142" s="101"/>
      <c r="AG142" s="101" t="s">
        <v>18</v>
      </c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/>
      <c r="CU142" s="11"/>
      <c r="CV142" s="11"/>
      <c r="CW142" s="11"/>
      <c r="CX142" s="11"/>
      <c r="CY142" s="11"/>
      <c r="CZ142" s="11"/>
      <c r="DA142" s="11"/>
      <c r="DB142" s="11"/>
      <c r="DC142" s="11"/>
      <c r="DD142" s="11"/>
      <c r="DE142" s="11"/>
      <c r="DF142" s="11"/>
      <c r="DG142" s="11"/>
      <c r="DH142" s="11"/>
      <c r="DI142" s="11"/>
      <c r="DJ142" s="11"/>
      <c r="DK142" s="11"/>
      <c r="DL142" s="11"/>
      <c r="DM142" s="11"/>
      <c r="DN142" s="11"/>
      <c r="DO142" s="11"/>
      <c r="DP142" s="11"/>
      <c r="DQ142" s="11"/>
      <c r="DR142" s="11"/>
      <c r="DS142" s="11"/>
      <c r="DT142" s="11"/>
      <c r="DU142" s="11"/>
      <c r="DV142" s="11"/>
      <c r="DW142" s="11"/>
      <c r="DX142" s="11"/>
      <c r="DY142" s="11"/>
      <c r="DZ142" s="11"/>
      <c r="EA142" s="11"/>
      <c r="EB142" s="11"/>
      <c r="EC142" s="11"/>
      <c r="ED142" s="11"/>
      <c r="EE142" s="11"/>
      <c r="EF142" s="11"/>
      <c r="EG142" s="11"/>
      <c r="EH142" s="11"/>
      <c r="EI142" s="11"/>
      <c r="EJ142" s="11"/>
      <c r="EK142" s="11"/>
    </row>
    <row r="143" spans="2:141" ht="16.5" thickBot="1">
      <c r="B143" s="131" t="s">
        <v>19</v>
      </c>
      <c r="C143" s="106" t="s">
        <v>98</v>
      </c>
      <c r="D143" s="38"/>
      <c r="E143" s="160"/>
      <c r="F143" s="161">
        <f>'1-Dados Básicos'!E81</f>
        <v>0</v>
      </c>
      <c r="G143" s="50"/>
      <c r="H143" s="50"/>
      <c r="I143" s="160"/>
      <c r="J143" s="161">
        <f>'1-Dados Básicos'!$E$81</f>
        <v>0</v>
      </c>
      <c r="K143" s="50"/>
      <c r="L143" s="160"/>
      <c r="M143" s="161">
        <f>'1-Dados Básicos'!$E$81</f>
        <v>0</v>
      </c>
      <c r="N143" s="50"/>
      <c r="O143" s="160"/>
      <c r="P143" s="161">
        <f>'1-Dados Básicos'!$E$81</f>
        <v>0</v>
      </c>
      <c r="Q143" s="50"/>
      <c r="R143" s="160"/>
      <c r="S143" s="161">
        <f>'1-Dados Básicos'!$E$81</f>
        <v>0</v>
      </c>
      <c r="T143" s="50"/>
      <c r="U143" s="160"/>
      <c r="V143" s="161">
        <f>'1-Dados Básicos'!$E$81</f>
        <v>0</v>
      </c>
      <c r="W143" s="50"/>
      <c r="X143" s="160"/>
      <c r="Y143" s="161">
        <f>'1-Dados Básicos'!$E$81</f>
        <v>0</v>
      </c>
      <c r="Z143" s="50"/>
      <c r="AA143" s="50"/>
      <c r="AB143" s="160"/>
      <c r="AC143" s="161">
        <f>'1-Dados Básicos'!$E$81</f>
        <v>0</v>
      </c>
      <c r="AD143" s="50"/>
      <c r="AE143" s="50"/>
      <c r="AF143" s="160"/>
      <c r="AG143" s="161">
        <f>'1-Dados Básicos'!$E$81</f>
        <v>0</v>
      </c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</row>
    <row r="144" spans="2:141" ht="16.5" thickBot="1">
      <c r="B144" s="131" t="s">
        <v>21</v>
      </c>
      <c r="C144" s="106" t="s">
        <v>99</v>
      </c>
      <c r="D144" s="38"/>
      <c r="E144" s="160"/>
      <c r="F144" s="161">
        <f>'1-Dados Básicos'!$C$62</f>
        <v>0</v>
      </c>
      <c r="G144" s="50"/>
      <c r="H144" s="50"/>
      <c r="I144" s="160"/>
      <c r="J144" s="161">
        <f>'1-Dados Básicos'!$D$62</f>
        <v>0</v>
      </c>
      <c r="K144" s="50"/>
      <c r="L144" s="160"/>
      <c r="M144" s="161">
        <f>'1-Dados Básicos'!$D$62</f>
        <v>0</v>
      </c>
      <c r="N144" s="50"/>
      <c r="O144" s="160"/>
      <c r="P144" s="161">
        <f>'1-Dados Básicos'!$D$62</f>
        <v>0</v>
      </c>
      <c r="Q144" s="50"/>
      <c r="R144" s="160"/>
      <c r="S144" s="161">
        <f>'1-Dados Básicos'!$D$62</f>
        <v>0</v>
      </c>
      <c r="T144" s="50"/>
      <c r="U144" s="160"/>
      <c r="V144" s="161">
        <f>'1-Dados Básicos'!$D$62</f>
        <v>0</v>
      </c>
      <c r="W144" s="50"/>
      <c r="X144" s="160"/>
      <c r="Y144" s="161">
        <f>'1-Dados Básicos'!$D$62</f>
        <v>0</v>
      </c>
      <c r="Z144" s="50"/>
      <c r="AA144" s="50"/>
      <c r="AB144" s="160"/>
      <c r="AC144" s="161">
        <f>'1-Dados Básicos'!$E$62</f>
        <v>0</v>
      </c>
      <c r="AD144" s="50"/>
      <c r="AE144" s="50"/>
      <c r="AF144" s="160"/>
      <c r="AG144" s="161">
        <f>'1-Dados Básicos'!$F$62</f>
        <v>0</v>
      </c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</row>
    <row r="145" spans="2:142" ht="16.5" thickBot="1">
      <c r="B145" s="131" t="s">
        <v>23</v>
      </c>
      <c r="C145" s="106" t="s">
        <v>183</v>
      </c>
      <c r="D145" s="38"/>
      <c r="E145" s="160"/>
      <c r="F145" s="161">
        <v>0</v>
      </c>
      <c r="G145" s="50"/>
      <c r="H145" s="50"/>
      <c r="I145" s="160"/>
      <c r="J145" s="161">
        <v>0</v>
      </c>
      <c r="K145" s="50"/>
      <c r="L145" s="160"/>
      <c r="M145" s="161">
        <v>0</v>
      </c>
      <c r="N145" s="50"/>
      <c r="O145" s="160"/>
      <c r="P145" s="161">
        <v>0</v>
      </c>
      <c r="Q145" s="50"/>
      <c r="R145" s="160"/>
      <c r="S145" s="161">
        <v>0</v>
      </c>
      <c r="T145" s="50"/>
      <c r="U145" s="160"/>
      <c r="V145" s="161">
        <v>0</v>
      </c>
      <c r="W145" s="50"/>
      <c r="X145" s="160"/>
      <c r="Y145" s="161">
        <v>0</v>
      </c>
      <c r="Z145" s="50"/>
      <c r="AA145" s="50"/>
      <c r="AB145" s="160"/>
      <c r="AC145" s="161">
        <v>0</v>
      </c>
      <c r="AD145" s="50"/>
      <c r="AE145" s="50"/>
      <c r="AF145" s="160"/>
      <c r="AG145" s="161">
        <v>0</v>
      </c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</row>
    <row r="146" spans="2:142" ht="16.5" thickBot="1">
      <c r="B146" s="158" t="s">
        <v>25</v>
      </c>
      <c r="C146" s="159" t="s">
        <v>82</v>
      </c>
      <c r="D146" s="38"/>
      <c r="E146" s="160"/>
      <c r="F146" s="161">
        <v>0</v>
      </c>
      <c r="G146" s="50"/>
      <c r="H146" s="50"/>
      <c r="I146" s="160"/>
      <c r="J146" s="161">
        <v>0</v>
      </c>
      <c r="K146" s="50"/>
      <c r="L146" s="160"/>
      <c r="M146" s="161">
        <v>0</v>
      </c>
      <c r="N146" s="50"/>
      <c r="O146" s="160"/>
      <c r="P146" s="161">
        <v>0</v>
      </c>
      <c r="Q146" s="50"/>
      <c r="R146" s="160"/>
      <c r="S146" s="161">
        <v>0</v>
      </c>
      <c r="T146" s="50"/>
      <c r="U146" s="160"/>
      <c r="V146" s="161">
        <v>0</v>
      </c>
      <c r="W146" s="50"/>
      <c r="X146" s="160"/>
      <c r="Y146" s="161">
        <v>0</v>
      </c>
      <c r="Z146" s="50"/>
      <c r="AA146" s="50"/>
      <c r="AB146" s="160"/>
      <c r="AC146" s="161">
        <v>0</v>
      </c>
      <c r="AD146" s="50"/>
      <c r="AE146" s="50"/>
      <c r="AF146" s="160"/>
      <c r="AG146" s="161">
        <v>0</v>
      </c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</row>
    <row r="147" spans="2:142" s="79" customFormat="1" ht="16.5" thickBot="1">
      <c r="B147" s="276" t="s">
        <v>146</v>
      </c>
      <c r="C147" s="276"/>
      <c r="D147" s="96"/>
      <c r="E147" s="162"/>
      <c r="F147" s="163">
        <f>SUM(F143:F146)</f>
        <v>0</v>
      </c>
      <c r="G147" s="97"/>
      <c r="H147" s="97"/>
      <c r="I147" s="162"/>
      <c r="J147" s="163">
        <f>SUM(J143:J146)</f>
        <v>0</v>
      </c>
      <c r="K147" s="97"/>
      <c r="L147" s="162"/>
      <c r="M147" s="163">
        <f>SUM(M143:M146)</f>
        <v>0</v>
      </c>
      <c r="N147" s="97"/>
      <c r="O147" s="162"/>
      <c r="P147" s="163">
        <f>SUM(P143:P146)</f>
        <v>0</v>
      </c>
      <c r="Q147" s="97"/>
      <c r="R147" s="162"/>
      <c r="S147" s="163">
        <f>SUM(S143:S146)</f>
        <v>0</v>
      </c>
      <c r="T147" s="97"/>
      <c r="U147" s="162"/>
      <c r="V147" s="163">
        <f>SUM(V143:V146)</f>
        <v>0</v>
      </c>
      <c r="W147" s="97"/>
      <c r="X147" s="162"/>
      <c r="Y147" s="163">
        <f>SUM(Y143:Y146)</f>
        <v>0</v>
      </c>
      <c r="Z147" s="97"/>
      <c r="AA147" s="97"/>
      <c r="AB147" s="162"/>
      <c r="AC147" s="163">
        <f>SUM(AC143:AC146)</f>
        <v>0</v>
      </c>
      <c r="AD147" s="97"/>
      <c r="AE147" s="97"/>
      <c r="AF147" s="162"/>
      <c r="AG147" s="163">
        <f>SUM(AG143:AG146)</f>
        <v>0</v>
      </c>
      <c r="AH147" s="97"/>
      <c r="AI147" s="97"/>
      <c r="AJ147" s="97"/>
      <c r="AK147" s="97"/>
      <c r="AL147" s="97"/>
      <c r="AM147" s="97"/>
      <c r="AN147" s="97"/>
      <c r="AO147" s="97"/>
      <c r="AP147" s="97"/>
      <c r="AQ147" s="97"/>
      <c r="AR147" s="97"/>
      <c r="AS147" s="97"/>
      <c r="AT147" s="97"/>
      <c r="AU147" s="97"/>
      <c r="AV147" s="97"/>
      <c r="AW147" s="97"/>
      <c r="AX147" s="97"/>
      <c r="AY147" s="97"/>
      <c r="AZ147" s="97"/>
      <c r="BA147" s="97"/>
      <c r="BB147" s="97"/>
      <c r="BC147" s="97"/>
      <c r="BD147" s="97"/>
      <c r="BE147" s="97"/>
      <c r="BF147" s="97"/>
      <c r="BG147" s="97"/>
      <c r="BH147" s="97"/>
      <c r="BI147" s="97"/>
      <c r="BJ147" s="97"/>
      <c r="BK147" s="97"/>
      <c r="BL147" s="97"/>
      <c r="BM147" s="97"/>
      <c r="BN147" s="97"/>
      <c r="BO147" s="97"/>
      <c r="BP147" s="97"/>
      <c r="BQ147" s="97"/>
      <c r="BR147" s="97"/>
      <c r="BS147" s="97"/>
      <c r="BT147" s="97"/>
      <c r="BU147" s="97"/>
      <c r="BV147" s="97"/>
      <c r="BW147" s="97"/>
      <c r="BX147" s="97"/>
      <c r="BY147" s="97"/>
      <c r="BZ147" s="97"/>
      <c r="CA147" s="97"/>
      <c r="CB147" s="97"/>
      <c r="CC147" s="97"/>
      <c r="CD147" s="97"/>
      <c r="CE147" s="97"/>
      <c r="CF147" s="97"/>
      <c r="CG147" s="97"/>
      <c r="CH147" s="97"/>
      <c r="CI147" s="97"/>
      <c r="CJ147" s="97"/>
      <c r="CK147" s="97"/>
      <c r="CL147" s="97"/>
      <c r="CM147" s="97"/>
      <c r="CN147" s="97"/>
      <c r="CO147" s="97"/>
      <c r="CP147" s="97"/>
      <c r="CQ147" s="97"/>
      <c r="CR147" s="97"/>
      <c r="CS147" s="97"/>
      <c r="CT147" s="97"/>
      <c r="CU147" s="97"/>
      <c r="CV147" s="97"/>
      <c r="CW147" s="97"/>
      <c r="CX147" s="97"/>
      <c r="CY147" s="97"/>
      <c r="CZ147" s="97"/>
      <c r="DA147" s="97"/>
      <c r="DB147" s="97"/>
      <c r="DC147" s="97"/>
      <c r="DD147" s="97"/>
      <c r="DE147" s="97"/>
      <c r="DF147" s="97"/>
      <c r="DG147" s="97"/>
      <c r="DH147" s="97"/>
      <c r="DI147" s="97"/>
      <c r="DJ147" s="97"/>
      <c r="DK147" s="97"/>
      <c r="DL147" s="97"/>
      <c r="DM147" s="97"/>
      <c r="DN147" s="97"/>
      <c r="DO147" s="97"/>
      <c r="DP147" s="97"/>
      <c r="DQ147" s="97"/>
      <c r="DR147" s="97"/>
      <c r="DS147" s="97"/>
      <c r="DT147" s="97"/>
      <c r="DU147" s="97"/>
      <c r="DV147" s="97"/>
      <c r="DW147" s="97"/>
      <c r="DX147" s="97"/>
      <c r="DY147" s="97"/>
      <c r="DZ147" s="97"/>
      <c r="EA147" s="97"/>
      <c r="EB147" s="97"/>
      <c r="EC147" s="97"/>
      <c r="ED147" s="97"/>
      <c r="EE147" s="97"/>
      <c r="EF147" s="97"/>
      <c r="EG147" s="97"/>
      <c r="EH147" s="97"/>
      <c r="EI147" s="97"/>
      <c r="EJ147" s="97"/>
      <c r="EK147" s="97"/>
    </row>
    <row r="148" spans="2:142" ht="30.95" customHeight="1" thickBot="1">
      <c r="B148" s="9"/>
      <c r="C148" s="9"/>
      <c r="D148" s="9"/>
      <c r="E148" s="9"/>
      <c r="F148" s="10"/>
      <c r="G148" s="10"/>
      <c r="H148" s="10"/>
      <c r="I148" s="9"/>
      <c r="J148" s="10"/>
      <c r="K148" s="10"/>
      <c r="L148" s="9"/>
      <c r="M148" s="10"/>
      <c r="N148" s="10"/>
      <c r="O148" s="9"/>
      <c r="P148" s="10"/>
      <c r="Q148" s="10"/>
      <c r="R148" s="9"/>
      <c r="S148" s="10"/>
      <c r="T148" s="10"/>
      <c r="U148" s="9"/>
      <c r="V148" s="10"/>
      <c r="W148" s="10"/>
      <c r="X148" s="9"/>
      <c r="Y148" s="10"/>
      <c r="Z148" s="10"/>
      <c r="AA148" s="10"/>
      <c r="AB148" s="9"/>
      <c r="AC148" s="10"/>
      <c r="AD148" s="10"/>
      <c r="AE148" s="10"/>
      <c r="AF148" s="9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32"/>
    </row>
    <row r="149" spans="2:142" s="79" customFormat="1" ht="16.5" thickBot="1">
      <c r="B149" s="276" t="s">
        <v>100</v>
      </c>
      <c r="C149" s="276"/>
      <c r="D149" s="91"/>
      <c r="E149" s="280" t="s">
        <v>193</v>
      </c>
      <c r="F149" s="280"/>
      <c r="G149" s="91"/>
      <c r="H149" s="91"/>
      <c r="I149" s="280" t="s">
        <v>193</v>
      </c>
      <c r="J149" s="280"/>
      <c r="K149" s="91"/>
      <c r="L149" s="280" t="s">
        <v>193</v>
      </c>
      <c r="M149" s="280"/>
      <c r="N149" s="91"/>
      <c r="O149" s="280" t="s">
        <v>193</v>
      </c>
      <c r="P149" s="280"/>
      <c r="Q149" s="91"/>
      <c r="R149" s="280" t="s">
        <v>193</v>
      </c>
      <c r="S149" s="280"/>
      <c r="T149" s="91"/>
      <c r="U149" s="280" t="s">
        <v>193</v>
      </c>
      <c r="V149" s="280"/>
      <c r="W149" s="91"/>
      <c r="X149" s="280" t="s">
        <v>193</v>
      </c>
      <c r="Y149" s="280"/>
      <c r="Z149" s="91"/>
      <c r="AA149" s="91"/>
      <c r="AB149" s="280" t="s">
        <v>193</v>
      </c>
      <c r="AC149" s="280"/>
      <c r="AD149" s="91"/>
      <c r="AE149" s="91"/>
      <c r="AF149" s="280" t="s">
        <v>193</v>
      </c>
      <c r="AG149" s="280"/>
      <c r="AH149" s="91"/>
      <c r="AI149" s="91"/>
      <c r="AJ149" s="91"/>
      <c r="AK149" s="91"/>
      <c r="AL149" s="91"/>
      <c r="AM149" s="91"/>
      <c r="AN149" s="91"/>
      <c r="AO149" s="91"/>
      <c r="AP149" s="91"/>
      <c r="AQ149" s="91"/>
      <c r="AR149" s="91"/>
      <c r="AS149" s="91"/>
      <c r="AT149" s="91"/>
      <c r="AU149" s="91"/>
      <c r="AV149" s="91"/>
      <c r="AW149" s="91"/>
      <c r="AX149" s="91"/>
      <c r="AY149" s="91"/>
      <c r="AZ149" s="91"/>
      <c r="BA149" s="91"/>
      <c r="BB149" s="91"/>
      <c r="BC149" s="91"/>
      <c r="BD149" s="91"/>
      <c r="BE149" s="91"/>
      <c r="BF149" s="91"/>
      <c r="BG149" s="91"/>
      <c r="BH149" s="91"/>
      <c r="BI149" s="91"/>
      <c r="BJ149" s="91"/>
      <c r="BK149" s="91"/>
      <c r="BL149" s="91"/>
      <c r="BM149" s="91"/>
      <c r="BN149" s="91"/>
      <c r="BO149" s="91"/>
      <c r="BP149" s="91"/>
      <c r="BQ149" s="91"/>
      <c r="BR149" s="91"/>
      <c r="BS149" s="91"/>
      <c r="BT149" s="91"/>
      <c r="BU149" s="91"/>
      <c r="BV149" s="91"/>
      <c r="BW149" s="91"/>
      <c r="BX149" s="91"/>
      <c r="BY149" s="91"/>
      <c r="BZ149" s="91"/>
      <c r="CA149" s="91"/>
      <c r="CB149" s="91"/>
      <c r="CC149" s="91"/>
      <c r="CD149" s="91"/>
      <c r="CE149" s="91"/>
      <c r="CF149" s="91"/>
      <c r="CG149" s="91"/>
      <c r="CH149" s="91"/>
      <c r="CI149" s="91"/>
      <c r="CJ149" s="91"/>
      <c r="CK149" s="91"/>
      <c r="CL149" s="91"/>
      <c r="CM149" s="91"/>
      <c r="CN149" s="91"/>
      <c r="CO149" s="91"/>
      <c r="CP149" s="91"/>
      <c r="CQ149" s="91"/>
      <c r="CR149" s="91"/>
      <c r="CS149" s="91"/>
      <c r="CT149" s="91"/>
      <c r="CU149" s="91"/>
      <c r="CV149" s="91"/>
      <c r="CW149" s="91"/>
      <c r="CX149" s="91"/>
      <c r="CY149" s="91"/>
      <c r="CZ149" s="91"/>
      <c r="DA149" s="91"/>
      <c r="DB149" s="91"/>
      <c r="DC149" s="91"/>
      <c r="DD149" s="91"/>
      <c r="DE149" s="91"/>
      <c r="DF149" s="91"/>
      <c r="DG149" s="91"/>
      <c r="DH149" s="91"/>
      <c r="DI149" s="91"/>
      <c r="DJ149" s="91"/>
      <c r="DK149" s="91"/>
      <c r="DL149" s="91"/>
      <c r="DM149" s="91"/>
      <c r="DN149" s="91"/>
      <c r="DO149" s="91"/>
      <c r="DP149" s="91"/>
      <c r="DQ149" s="91"/>
      <c r="DR149" s="91"/>
      <c r="DS149" s="91"/>
      <c r="DT149" s="91"/>
      <c r="DU149" s="91"/>
      <c r="DV149" s="91"/>
      <c r="DW149" s="91"/>
      <c r="DX149" s="91"/>
      <c r="DY149" s="91"/>
      <c r="DZ149" s="91"/>
      <c r="EA149" s="91"/>
      <c r="EB149" s="91"/>
      <c r="EC149" s="91"/>
      <c r="ED149" s="91"/>
      <c r="EE149" s="91"/>
      <c r="EF149" s="91"/>
      <c r="EG149" s="91"/>
      <c r="EH149" s="91"/>
      <c r="EI149" s="91"/>
      <c r="EJ149" s="91"/>
      <c r="EK149" s="91"/>
    </row>
    <row r="150" spans="2:142" ht="16.5" thickBot="1">
      <c r="B150" s="167"/>
      <c r="C150" s="121" t="s">
        <v>101</v>
      </c>
      <c r="D150" s="39"/>
      <c r="E150" s="164"/>
      <c r="F150" s="148">
        <f>F$34+F$90+F$102+F$139+F$147</f>
        <v>0</v>
      </c>
      <c r="G150" s="18"/>
      <c r="H150" s="18"/>
      <c r="I150" s="164"/>
      <c r="J150" s="148">
        <f>J$34+J$90+J$102+J$139+J$147</f>
        <v>0</v>
      </c>
      <c r="K150" s="18"/>
      <c r="L150" s="164"/>
      <c r="M150" s="148">
        <f>M$34+M$90+M$102+M$139+M$147</f>
        <v>0</v>
      </c>
      <c r="N150" s="18"/>
      <c r="O150" s="164"/>
      <c r="P150" s="148">
        <f>P$34+P$90+P$102+P$139+P$147</f>
        <v>0</v>
      </c>
      <c r="Q150" s="18"/>
      <c r="R150" s="164"/>
      <c r="S150" s="148">
        <f>S$34+S$90+S$102+S$139+S$147</f>
        <v>0</v>
      </c>
      <c r="T150" s="18"/>
      <c r="U150" s="164"/>
      <c r="V150" s="148">
        <f>V$34+V$90+V$102+V$139+V$147</f>
        <v>0</v>
      </c>
      <c r="W150" s="18"/>
      <c r="X150" s="164"/>
      <c r="Y150" s="148">
        <f>Y$34+Y$90+Y$102+Y$139+Y$147</f>
        <v>0</v>
      </c>
      <c r="Z150" s="18"/>
      <c r="AA150" s="18"/>
      <c r="AB150" s="164"/>
      <c r="AC150" s="148">
        <f>AC$34+AC$90+AC$102+AC$139+AC$147</f>
        <v>0</v>
      </c>
      <c r="AD150" s="18"/>
      <c r="AE150" s="18"/>
      <c r="AF150" s="164"/>
      <c r="AG150" s="148">
        <f>AG$34+AG$90+AG$102+AG$139+AG$147</f>
        <v>0</v>
      </c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18"/>
      <c r="BE150" s="18"/>
      <c r="BF150" s="18"/>
      <c r="BG150" s="18"/>
      <c r="BH150" s="18"/>
      <c r="BI150" s="18"/>
      <c r="BJ150" s="18"/>
      <c r="BK150" s="18"/>
      <c r="BL150" s="18"/>
      <c r="BM150" s="18"/>
      <c r="BN150" s="18"/>
      <c r="BO150" s="18"/>
      <c r="BP150" s="18"/>
      <c r="BQ150" s="18"/>
      <c r="BR150" s="18"/>
      <c r="BS150" s="18"/>
      <c r="BT150" s="18"/>
      <c r="BU150" s="18"/>
      <c r="BV150" s="18"/>
      <c r="BW150" s="18"/>
      <c r="BX150" s="18"/>
      <c r="BY150" s="18"/>
      <c r="BZ150" s="18"/>
      <c r="CA150" s="18"/>
      <c r="CB150" s="18"/>
      <c r="CC150" s="18"/>
      <c r="CD150" s="18"/>
      <c r="CE150" s="18"/>
      <c r="CF150" s="18"/>
      <c r="CG150" s="18"/>
      <c r="CH150" s="18"/>
      <c r="CI150" s="18"/>
      <c r="CJ150" s="18"/>
      <c r="CK150" s="18"/>
      <c r="CL150" s="18"/>
      <c r="CM150" s="18"/>
      <c r="CN150" s="18"/>
      <c r="CO150" s="18"/>
      <c r="CP150" s="18"/>
      <c r="CQ150" s="18"/>
      <c r="CR150" s="18"/>
      <c r="CS150" s="18"/>
      <c r="CT150" s="18"/>
      <c r="CU150" s="18"/>
      <c r="CV150" s="18"/>
      <c r="CW150" s="18"/>
      <c r="CX150" s="18"/>
      <c r="CY150" s="18"/>
      <c r="CZ150" s="18"/>
      <c r="DA150" s="18"/>
      <c r="DB150" s="18"/>
      <c r="DC150" s="18"/>
      <c r="DD150" s="18"/>
      <c r="DE150" s="18"/>
      <c r="DF150" s="18"/>
      <c r="DG150" s="18"/>
      <c r="DH150" s="18"/>
      <c r="DI150" s="18"/>
      <c r="DJ150" s="18"/>
      <c r="DK150" s="18"/>
      <c r="DL150" s="18"/>
      <c r="DM150" s="18"/>
      <c r="DN150" s="18"/>
      <c r="DO150" s="18"/>
      <c r="DP150" s="18"/>
      <c r="DQ150" s="18"/>
      <c r="DR150" s="18"/>
      <c r="DS150" s="18"/>
      <c r="DT150" s="18"/>
      <c r="DU150" s="18"/>
      <c r="DV150" s="18"/>
      <c r="DW150" s="18"/>
      <c r="DX150" s="18"/>
      <c r="DY150" s="18"/>
      <c r="DZ150" s="18"/>
      <c r="EA150" s="18"/>
      <c r="EB150" s="18"/>
      <c r="EC150" s="18"/>
      <c r="ED150" s="18"/>
      <c r="EE150" s="18"/>
      <c r="EF150" s="18"/>
      <c r="EG150" s="18"/>
      <c r="EH150" s="18"/>
      <c r="EI150" s="18"/>
      <c r="EJ150" s="18"/>
      <c r="EK150" s="18"/>
    </row>
    <row r="151" spans="2:142" ht="16.5" thickBot="1">
      <c r="B151" s="167"/>
      <c r="C151" s="121" t="s">
        <v>102</v>
      </c>
      <c r="D151" s="39"/>
      <c r="E151" s="164"/>
      <c r="F151" s="148">
        <f>F$150+F$154</f>
        <v>0</v>
      </c>
      <c r="G151" s="18"/>
      <c r="H151" s="18"/>
      <c r="I151" s="164"/>
      <c r="J151" s="148">
        <f>J$150+J$154</f>
        <v>0</v>
      </c>
      <c r="K151" s="18"/>
      <c r="L151" s="164"/>
      <c r="M151" s="148">
        <f>M$150+M$154</f>
        <v>0</v>
      </c>
      <c r="N151" s="18"/>
      <c r="O151" s="164"/>
      <c r="P151" s="148">
        <f>P$150+P$154</f>
        <v>0</v>
      </c>
      <c r="Q151" s="18"/>
      <c r="R151" s="164"/>
      <c r="S151" s="148">
        <f>S$150+S$154</f>
        <v>0</v>
      </c>
      <c r="T151" s="18"/>
      <c r="U151" s="164"/>
      <c r="V151" s="148">
        <f>V$150+V$154</f>
        <v>0</v>
      </c>
      <c r="W151" s="18"/>
      <c r="X151" s="164"/>
      <c r="Y151" s="148">
        <f>Y$150+Y$154</f>
        <v>0</v>
      </c>
      <c r="Z151" s="18"/>
      <c r="AA151" s="18"/>
      <c r="AB151" s="164"/>
      <c r="AC151" s="148">
        <f>AC$150+AC$154</f>
        <v>0</v>
      </c>
      <c r="AD151" s="18"/>
      <c r="AE151" s="18"/>
      <c r="AF151" s="164"/>
      <c r="AG151" s="148">
        <f>AG$150+AG$154</f>
        <v>0</v>
      </c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18"/>
      <c r="BE151" s="18"/>
      <c r="BF151" s="18"/>
      <c r="BG151" s="18"/>
      <c r="BH151" s="18"/>
      <c r="BI151" s="18"/>
      <c r="BJ151" s="18"/>
      <c r="BK151" s="18"/>
      <c r="BL151" s="18"/>
      <c r="BM151" s="18"/>
      <c r="BN151" s="18"/>
      <c r="BO151" s="18"/>
      <c r="BP151" s="18"/>
      <c r="BQ151" s="18"/>
      <c r="BR151" s="18"/>
      <c r="BS151" s="18"/>
      <c r="BT151" s="18"/>
      <c r="BU151" s="18"/>
      <c r="BV151" s="18"/>
      <c r="BW151" s="18"/>
      <c r="BX151" s="18"/>
      <c r="BY151" s="18"/>
      <c r="BZ151" s="18"/>
      <c r="CA151" s="18"/>
      <c r="CB151" s="18"/>
      <c r="CC151" s="18"/>
      <c r="CD151" s="18"/>
      <c r="CE151" s="18"/>
      <c r="CF151" s="18"/>
      <c r="CG151" s="18"/>
      <c r="CH151" s="18"/>
      <c r="CI151" s="18"/>
      <c r="CJ151" s="18"/>
      <c r="CK151" s="18"/>
      <c r="CL151" s="18"/>
      <c r="CM151" s="18"/>
      <c r="CN151" s="18"/>
      <c r="CO151" s="18"/>
      <c r="CP151" s="18"/>
      <c r="CQ151" s="18"/>
      <c r="CR151" s="18"/>
      <c r="CS151" s="18"/>
      <c r="CT151" s="18"/>
      <c r="CU151" s="18"/>
      <c r="CV151" s="18"/>
      <c r="CW151" s="18"/>
      <c r="CX151" s="18"/>
      <c r="CY151" s="18"/>
      <c r="CZ151" s="18"/>
      <c r="DA151" s="18"/>
      <c r="DB151" s="18"/>
      <c r="DC151" s="18"/>
      <c r="DD151" s="18"/>
      <c r="DE151" s="18"/>
      <c r="DF151" s="18"/>
      <c r="DG151" s="18"/>
      <c r="DH151" s="18"/>
      <c r="DI151" s="18"/>
      <c r="DJ151" s="18"/>
      <c r="DK151" s="18"/>
      <c r="DL151" s="18"/>
      <c r="DM151" s="18"/>
      <c r="DN151" s="18"/>
      <c r="DO151" s="18"/>
      <c r="DP151" s="18"/>
      <c r="DQ151" s="18"/>
      <c r="DR151" s="18"/>
      <c r="DS151" s="18"/>
      <c r="DT151" s="18"/>
      <c r="DU151" s="18"/>
      <c r="DV151" s="18"/>
      <c r="DW151" s="18"/>
      <c r="DX151" s="18"/>
      <c r="DY151" s="18"/>
      <c r="DZ151" s="18"/>
      <c r="EA151" s="18"/>
      <c r="EB151" s="18"/>
      <c r="EC151" s="18"/>
      <c r="ED151" s="18"/>
      <c r="EE151" s="18"/>
      <c r="EF151" s="18"/>
      <c r="EG151" s="18"/>
      <c r="EH151" s="18"/>
      <c r="EI151" s="18"/>
      <c r="EJ151" s="18"/>
      <c r="EK151" s="18"/>
    </row>
    <row r="152" spans="2:142" ht="16.5" thickBot="1">
      <c r="B152" s="167"/>
      <c r="C152" s="121" t="s">
        <v>103</v>
      </c>
      <c r="D152" s="39"/>
      <c r="E152" s="164"/>
      <c r="F152" s="148">
        <f>(F$151+F$155)/(1-E156)</f>
        <v>0</v>
      </c>
      <c r="G152" s="18"/>
      <c r="H152" s="18"/>
      <c r="I152" s="164"/>
      <c r="J152" s="148">
        <f>(J$151+J$155)/(1-I156)</f>
        <v>0</v>
      </c>
      <c r="K152" s="18"/>
      <c r="L152" s="164"/>
      <c r="M152" s="148">
        <f>(M$151+M$155)/(1-L156)</f>
        <v>0</v>
      </c>
      <c r="N152" s="18"/>
      <c r="O152" s="164"/>
      <c r="P152" s="148">
        <f>(P$151+P$155)/(1-O156)</f>
        <v>0</v>
      </c>
      <c r="Q152" s="18"/>
      <c r="R152" s="164"/>
      <c r="S152" s="148">
        <f>(S$151+S$155)/(1-R156)</f>
        <v>0</v>
      </c>
      <c r="T152" s="18"/>
      <c r="U152" s="164"/>
      <c r="V152" s="148">
        <f>(V$151+V$155)/(1-U156)</f>
        <v>0</v>
      </c>
      <c r="W152" s="18"/>
      <c r="X152" s="164"/>
      <c r="Y152" s="148">
        <f>(Y$151+Y$155)/(1-X156)</f>
        <v>0</v>
      </c>
      <c r="Z152" s="18"/>
      <c r="AA152" s="18"/>
      <c r="AB152" s="164"/>
      <c r="AC152" s="148">
        <f>(AC$151+AC$155)/(1-AB156)</f>
        <v>0</v>
      </c>
      <c r="AD152" s="18"/>
      <c r="AE152" s="18"/>
      <c r="AF152" s="164"/>
      <c r="AG152" s="148">
        <f>(AG$151+AG$155)/(1-AF156)</f>
        <v>0</v>
      </c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  <c r="BA152" s="18"/>
      <c r="BB152" s="18"/>
      <c r="BC152" s="18"/>
      <c r="BD152" s="18"/>
      <c r="BE152" s="18"/>
      <c r="BF152" s="18"/>
      <c r="BG152" s="18"/>
      <c r="BH152" s="18"/>
      <c r="BI152" s="18"/>
      <c r="BJ152" s="18"/>
      <c r="BK152" s="18"/>
      <c r="BL152" s="18"/>
      <c r="BM152" s="18"/>
      <c r="BN152" s="18"/>
      <c r="BO152" s="18"/>
      <c r="BP152" s="18"/>
      <c r="BQ152" s="18"/>
      <c r="BR152" s="18"/>
      <c r="BS152" s="18"/>
      <c r="BT152" s="18"/>
      <c r="BU152" s="18"/>
      <c r="BV152" s="18"/>
      <c r="BW152" s="18"/>
      <c r="BX152" s="18"/>
      <c r="BY152" s="18"/>
      <c r="BZ152" s="18"/>
      <c r="CA152" s="18"/>
      <c r="CB152" s="18"/>
      <c r="CC152" s="18"/>
      <c r="CD152" s="18"/>
      <c r="CE152" s="18"/>
      <c r="CF152" s="18"/>
      <c r="CG152" s="18"/>
      <c r="CH152" s="18"/>
      <c r="CI152" s="18"/>
      <c r="CJ152" s="18"/>
      <c r="CK152" s="18"/>
      <c r="CL152" s="18"/>
      <c r="CM152" s="18"/>
      <c r="CN152" s="18"/>
      <c r="CO152" s="18"/>
      <c r="CP152" s="18"/>
      <c r="CQ152" s="18"/>
      <c r="CR152" s="18"/>
      <c r="CS152" s="18"/>
      <c r="CT152" s="18"/>
      <c r="CU152" s="18"/>
      <c r="CV152" s="18"/>
      <c r="CW152" s="18"/>
      <c r="CX152" s="18"/>
      <c r="CY152" s="18"/>
      <c r="CZ152" s="18"/>
      <c r="DA152" s="18"/>
      <c r="DB152" s="18"/>
      <c r="DC152" s="18"/>
      <c r="DD152" s="18"/>
      <c r="DE152" s="18"/>
      <c r="DF152" s="18"/>
      <c r="DG152" s="18"/>
      <c r="DH152" s="18"/>
      <c r="DI152" s="18"/>
      <c r="DJ152" s="18"/>
      <c r="DK152" s="18"/>
      <c r="DL152" s="18"/>
      <c r="DM152" s="18"/>
      <c r="DN152" s="18"/>
      <c r="DO152" s="18"/>
      <c r="DP152" s="18"/>
      <c r="DQ152" s="18"/>
      <c r="DR152" s="18"/>
      <c r="DS152" s="18"/>
      <c r="DT152" s="18"/>
      <c r="DU152" s="18"/>
      <c r="DV152" s="18"/>
      <c r="DW152" s="18"/>
      <c r="DX152" s="18"/>
      <c r="DY152" s="18"/>
      <c r="DZ152" s="18"/>
      <c r="EA152" s="18"/>
      <c r="EB152" s="18"/>
      <c r="EC152" s="18"/>
      <c r="ED152" s="18"/>
      <c r="EE152" s="18"/>
      <c r="EF152" s="18"/>
      <c r="EG152" s="18"/>
      <c r="EH152" s="18"/>
      <c r="EI152" s="18"/>
      <c r="EJ152" s="18"/>
      <c r="EK152" s="18"/>
    </row>
    <row r="153" spans="2:142" ht="16.5" thickBot="1">
      <c r="B153" s="101">
        <v>6</v>
      </c>
      <c r="C153" s="216" t="s">
        <v>104</v>
      </c>
      <c r="D153" s="11"/>
      <c r="E153" s="101" t="s">
        <v>150</v>
      </c>
      <c r="F153" s="101" t="s">
        <v>18</v>
      </c>
      <c r="G153" s="11"/>
      <c r="H153" s="11"/>
      <c r="I153" s="101" t="s">
        <v>150</v>
      </c>
      <c r="J153" s="101" t="s">
        <v>18</v>
      </c>
      <c r="K153" s="11"/>
      <c r="L153" s="101" t="s">
        <v>150</v>
      </c>
      <c r="M153" s="101" t="s">
        <v>18</v>
      </c>
      <c r="N153" s="11"/>
      <c r="O153" s="101" t="s">
        <v>150</v>
      </c>
      <c r="P153" s="101" t="s">
        <v>18</v>
      </c>
      <c r="Q153" s="11"/>
      <c r="R153" s="101" t="s">
        <v>150</v>
      </c>
      <c r="S153" s="101" t="s">
        <v>18</v>
      </c>
      <c r="T153" s="11"/>
      <c r="U153" s="101" t="s">
        <v>150</v>
      </c>
      <c r="V153" s="101" t="s">
        <v>18</v>
      </c>
      <c r="W153" s="11"/>
      <c r="X153" s="101" t="s">
        <v>150</v>
      </c>
      <c r="Y153" s="101" t="s">
        <v>18</v>
      </c>
      <c r="Z153" s="11"/>
      <c r="AA153" s="11"/>
      <c r="AB153" s="101" t="s">
        <v>150</v>
      </c>
      <c r="AC153" s="101" t="s">
        <v>18</v>
      </c>
      <c r="AD153" s="11"/>
      <c r="AE153" s="11"/>
      <c r="AF153" s="101" t="s">
        <v>150</v>
      </c>
      <c r="AG153" s="101" t="s">
        <v>18</v>
      </c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/>
      <c r="DB153" s="11"/>
      <c r="DC153" s="11"/>
      <c r="DD153" s="11"/>
      <c r="DE153" s="11"/>
      <c r="DF153" s="11"/>
      <c r="DG153" s="11"/>
      <c r="DH153" s="11"/>
      <c r="DI153" s="11"/>
      <c r="DJ153" s="11"/>
      <c r="DK153" s="11"/>
      <c r="DL153" s="11"/>
      <c r="DM153" s="11"/>
      <c r="DN153" s="11"/>
      <c r="DO153" s="11"/>
      <c r="DP153" s="11"/>
      <c r="DQ153" s="11"/>
      <c r="DR153" s="11"/>
      <c r="DS153" s="11"/>
      <c r="DT153" s="11"/>
      <c r="DU153" s="11"/>
      <c r="DV153" s="11"/>
      <c r="DW153" s="11"/>
      <c r="DX153" s="11"/>
      <c r="DY153" s="11"/>
      <c r="DZ153" s="11"/>
      <c r="EA153" s="11"/>
      <c r="EB153" s="11"/>
      <c r="EC153" s="11"/>
      <c r="ED153" s="11"/>
      <c r="EE153" s="11"/>
      <c r="EF153" s="11"/>
      <c r="EG153" s="11"/>
      <c r="EH153" s="11"/>
      <c r="EI153" s="11"/>
      <c r="EJ153" s="11"/>
      <c r="EK153" s="11"/>
    </row>
    <row r="154" spans="2:142" ht="14.45" customHeight="1" thickBot="1">
      <c r="B154" s="103" t="s">
        <v>19</v>
      </c>
      <c r="C154" s="106" t="s">
        <v>105</v>
      </c>
      <c r="D154" s="16"/>
      <c r="E154" s="123">
        <f>'1-Dados Básicos'!C67</f>
        <v>0</v>
      </c>
      <c r="F154" s="111">
        <f>F$150*E154</f>
        <v>0</v>
      </c>
      <c r="G154" s="57"/>
      <c r="H154" s="57"/>
      <c r="I154" s="123">
        <f>'1-Dados Básicos'!$D$67</f>
        <v>0</v>
      </c>
      <c r="J154" s="111">
        <f>J$150*I154</f>
        <v>0</v>
      </c>
      <c r="K154" s="57"/>
      <c r="L154" s="123">
        <f>'1-Dados Básicos'!$D$67</f>
        <v>0</v>
      </c>
      <c r="M154" s="111">
        <f>M$150*L154</f>
        <v>0</v>
      </c>
      <c r="N154" s="57"/>
      <c r="O154" s="123">
        <f>'1-Dados Básicos'!$D$67</f>
        <v>0</v>
      </c>
      <c r="P154" s="111">
        <f>P$150*O154</f>
        <v>0</v>
      </c>
      <c r="Q154" s="57"/>
      <c r="R154" s="123">
        <f>'1-Dados Básicos'!$D$67</f>
        <v>0</v>
      </c>
      <c r="S154" s="111">
        <f>S$150*R154</f>
        <v>0</v>
      </c>
      <c r="T154" s="57"/>
      <c r="U154" s="123">
        <f>'1-Dados Básicos'!$D$67</f>
        <v>0</v>
      </c>
      <c r="V154" s="111">
        <f>V$150*U154</f>
        <v>0</v>
      </c>
      <c r="W154" s="57"/>
      <c r="X154" s="123">
        <f>'1-Dados Básicos'!$D$67</f>
        <v>0</v>
      </c>
      <c r="Y154" s="111">
        <f>Y$150*X154</f>
        <v>0</v>
      </c>
      <c r="Z154" s="57"/>
      <c r="AA154" s="57"/>
      <c r="AB154" s="123">
        <f>'1-Dados Básicos'!$E$67</f>
        <v>0</v>
      </c>
      <c r="AC154" s="111">
        <f>AC$150*AB154</f>
        <v>0</v>
      </c>
      <c r="AD154" s="57"/>
      <c r="AE154" s="57"/>
      <c r="AF154" s="123">
        <f>'1-Dados Básicos'!$F$67</f>
        <v>0</v>
      </c>
      <c r="AG154" s="111">
        <f>AG$150*AF154</f>
        <v>0</v>
      </c>
      <c r="AH154" s="57"/>
      <c r="AI154" s="57"/>
      <c r="AJ154" s="57"/>
      <c r="AK154" s="57"/>
      <c r="AL154" s="57"/>
      <c r="AM154" s="57"/>
      <c r="AN154" s="57"/>
      <c r="AO154" s="57"/>
      <c r="AP154" s="57"/>
      <c r="AQ154" s="57"/>
      <c r="AR154" s="57"/>
      <c r="AS154" s="57"/>
      <c r="AT154" s="57"/>
      <c r="AU154" s="57"/>
      <c r="AV154" s="57"/>
      <c r="AW154" s="57"/>
      <c r="AX154" s="57"/>
      <c r="AY154" s="57"/>
      <c r="AZ154" s="57"/>
      <c r="BA154" s="57"/>
      <c r="BB154" s="57"/>
      <c r="BC154" s="57"/>
      <c r="BD154" s="57"/>
      <c r="BE154" s="57"/>
      <c r="BF154" s="57"/>
      <c r="BG154" s="57"/>
      <c r="BH154" s="57"/>
      <c r="BI154" s="57"/>
      <c r="BJ154" s="57"/>
      <c r="BK154" s="57"/>
      <c r="BL154" s="57"/>
      <c r="BM154" s="57"/>
      <c r="BN154" s="57"/>
      <c r="BO154" s="57"/>
      <c r="BP154" s="57"/>
      <c r="BQ154" s="57"/>
      <c r="BR154" s="57"/>
      <c r="BS154" s="57"/>
      <c r="BT154" s="57"/>
      <c r="BU154" s="57"/>
      <c r="BV154" s="57"/>
      <c r="BW154" s="57"/>
      <c r="BX154" s="57"/>
      <c r="BY154" s="57"/>
      <c r="BZ154" s="57"/>
      <c r="CA154" s="57"/>
      <c r="CB154" s="57"/>
      <c r="CC154" s="57"/>
      <c r="CD154" s="57"/>
      <c r="CE154" s="57"/>
      <c r="CF154" s="57"/>
      <c r="CG154" s="57"/>
      <c r="CH154" s="57"/>
      <c r="CI154" s="57"/>
      <c r="CJ154" s="57"/>
      <c r="CK154" s="57"/>
      <c r="CL154" s="57"/>
      <c r="CM154" s="57"/>
      <c r="CN154" s="57"/>
      <c r="CO154" s="57"/>
      <c r="CP154" s="57"/>
      <c r="CQ154" s="57"/>
      <c r="CR154" s="57"/>
      <c r="CS154" s="57"/>
      <c r="CT154" s="57"/>
      <c r="CU154" s="57"/>
      <c r="CV154" s="57"/>
      <c r="CW154" s="57"/>
      <c r="CX154" s="57"/>
      <c r="CY154" s="57"/>
      <c r="CZ154" s="57"/>
      <c r="DA154" s="57"/>
      <c r="DB154" s="57"/>
      <c r="DC154" s="57"/>
      <c r="DD154" s="57"/>
      <c r="DE154" s="57"/>
      <c r="DF154" s="57"/>
      <c r="DG154" s="57"/>
      <c r="DH154" s="57"/>
      <c r="DI154" s="57"/>
      <c r="DJ154" s="57"/>
      <c r="DK154" s="57"/>
      <c r="DL154" s="57"/>
      <c r="DM154" s="57"/>
      <c r="DN154" s="57"/>
      <c r="DO154" s="57"/>
      <c r="DP154" s="57"/>
      <c r="DQ154" s="57"/>
      <c r="DR154" s="57"/>
      <c r="DS154" s="57"/>
      <c r="DT154" s="57"/>
      <c r="DU154" s="57"/>
      <c r="DV154" s="57"/>
      <c r="DW154" s="57"/>
      <c r="DX154" s="57"/>
      <c r="DY154" s="57"/>
      <c r="DZ154" s="57"/>
      <c r="EA154" s="57"/>
      <c r="EB154" s="57"/>
      <c r="EC154" s="57"/>
      <c r="ED154" s="57"/>
      <c r="EE154" s="57"/>
      <c r="EF154" s="57"/>
      <c r="EG154" s="57"/>
      <c r="EH154" s="57"/>
      <c r="EI154" s="57"/>
      <c r="EJ154" s="57"/>
      <c r="EK154" s="57"/>
    </row>
    <row r="155" spans="2:142" ht="16.5" thickBot="1">
      <c r="B155" s="103" t="s">
        <v>21</v>
      </c>
      <c r="C155" s="106" t="s">
        <v>106</v>
      </c>
      <c r="D155" s="16"/>
      <c r="E155" s="123">
        <f>'1-Dados Básicos'!C68</f>
        <v>0</v>
      </c>
      <c r="F155" s="111">
        <f>F$151*E155</f>
        <v>0</v>
      </c>
      <c r="G155" s="57"/>
      <c r="H155" s="57"/>
      <c r="I155" s="123">
        <f>'1-Dados Básicos'!$D$68</f>
        <v>0</v>
      </c>
      <c r="J155" s="111">
        <f>J$151*I155</f>
        <v>0</v>
      </c>
      <c r="K155" s="57"/>
      <c r="L155" s="123">
        <f>'1-Dados Básicos'!$D$68</f>
        <v>0</v>
      </c>
      <c r="M155" s="111">
        <f>M$151*L155</f>
        <v>0</v>
      </c>
      <c r="N155" s="57"/>
      <c r="O155" s="123">
        <f>'1-Dados Básicos'!$D$68</f>
        <v>0</v>
      </c>
      <c r="P155" s="111">
        <f>P$151*O155</f>
        <v>0</v>
      </c>
      <c r="Q155" s="57"/>
      <c r="R155" s="123">
        <f>'1-Dados Básicos'!$D$68</f>
        <v>0</v>
      </c>
      <c r="S155" s="111">
        <f>S$151*R155</f>
        <v>0</v>
      </c>
      <c r="T155" s="57"/>
      <c r="U155" s="123">
        <f>'1-Dados Básicos'!$D$68</f>
        <v>0</v>
      </c>
      <c r="V155" s="111">
        <f>V$151*U155</f>
        <v>0</v>
      </c>
      <c r="W155" s="57"/>
      <c r="X155" s="123">
        <f>'1-Dados Básicos'!$D$68</f>
        <v>0</v>
      </c>
      <c r="Y155" s="111">
        <f>Y$151*X155</f>
        <v>0</v>
      </c>
      <c r="Z155" s="57"/>
      <c r="AA155" s="57"/>
      <c r="AB155" s="123">
        <f>'1-Dados Básicos'!$E$68</f>
        <v>0</v>
      </c>
      <c r="AC155" s="111">
        <f>AC$151*AB155</f>
        <v>0</v>
      </c>
      <c r="AD155" s="57"/>
      <c r="AE155" s="57"/>
      <c r="AF155" s="123">
        <f>'1-Dados Básicos'!$F$68</f>
        <v>0</v>
      </c>
      <c r="AG155" s="111">
        <f>AG$151*AF155</f>
        <v>0</v>
      </c>
      <c r="AH155" s="57"/>
      <c r="AI155" s="57"/>
      <c r="AJ155" s="57"/>
      <c r="AK155" s="57"/>
      <c r="AL155" s="57"/>
      <c r="AM155" s="57"/>
      <c r="AN155" s="57"/>
      <c r="AO155" s="57"/>
      <c r="AP155" s="57"/>
      <c r="AQ155" s="57"/>
      <c r="AR155" s="57"/>
      <c r="AS155" s="57"/>
      <c r="AT155" s="57"/>
      <c r="AU155" s="57"/>
      <c r="AV155" s="57"/>
      <c r="AW155" s="57"/>
      <c r="AX155" s="57"/>
      <c r="AY155" s="57"/>
      <c r="AZ155" s="57"/>
      <c r="BA155" s="57"/>
      <c r="BB155" s="57"/>
      <c r="BC155" s="57"/>
      <c r="BD155" s="57"/>
      <c r="BE155" s="57"/>
      <c r="BF155" s="57"/>
      <c r="BG155" s="57"/>
      <c r="BH155" s="57"/>
      <c r="BI155" s="57"/>
      <c r="BJ155" s="57"/>
      <c r="BK155" s="57"/>
      <c r="BL155" s="57"/>
      <c r="BM155" s="57"/>
      <c r="BN155" s="57"/>
      <c r="BO155" s="57"/>
      <c r="BP155" s="57"/>
      <c r="BQ155" s="57"/>
      <c r="BR155" s="57"/>
      <c r="BS155" s="57"/>
      <c r="BT155" s="57"/>
      <c r="BU155" s="57"/>
      <c r="BV155" s="57"/>
      <c r="BW155" s="57"/>
      <c r="BX155" s="57"/>
      <c r="BY155" s="57"/>
      <c r="BZ155" s="57"/>
      <c r="CA155" s="57"/>
      <c r="CB155" s="57"/>
      <c r="CC155" s="57"/>
      <c r="CD155" s="57"/>
      <c r="CE155" s="57"/>
      <c r="CF155" s="57"/>
      <c r="CG155" s="57"/>
      <c r="CH155" s="57"/>
      <c r="CI155" s="57"/>
      <c r="CJ155" s="57"/>
      <c r="CK155" s="57"/>
      <c r="CL155" s="57"/>
      <c r="CM155" s="57"/>
      <c r="CN155" s="57"/>
      <c r="CO155" s="57"/>
      <c r="CP155" s="57"/>
      <c r="CQ155" s="57"/>
      <c r="CR155" s="57"/>
      <c r="CS155" s="57"/>
      <c r="CT155" s="57"/>
      <c r="CU155" s="57"/>
      <c r="CV155" s="57"/>
      <c r="CW155" s="57"/>
      <c r="CX155" s="57"/>
      <c r="CY155" s="57"/>
      <c r="CZ155" s="57"/>
      <c r="DA155" s="57"/>
      <c r="DB155" s="57"/>
      <c r="DC155" s="57"/>
      <c r="DD155" s="57"/>
      <c r="DE155" s="57"/>
      <c r="DF155" s="57"/>
      <c r="DG155" s="57"/>
      <c r="DH155" s="57"/>
      <c r="DI155" s="57"/>
      <c r="DJ155" s="57"/>
      <c r="DK155" s="57"/>
      <c r="DL155" s="57"/>
      <c r="DM155" s="57"/>
      <c r="DN155" s="57"/>
      <c r="DO155" s="57"/>
      <c r="DP155" s="57"/>
      <c r="DQ155" s="57"/>
      <c r="DR155" s="57"/>
      <c r="DS155" s="57"/>
      <c r="DT155" s="57"/>
      <c r="DU155" s="57"/>
      <c r="DV155" s="57"/>
      <c r="DW155" s="57"/>
      <c r="DX155" s="57"/>
      <c r="DY155" s="57"/>
      <c r="DZ155" s="57"/>
      <c r="EA155" s="57"/>
      <c r="EB155" s="57"/>
      <c r="EC155" s="57"/>
      <c r="ED155" s="57"/>
      <c r="EE155" s="57"/>
      <c r="EF155" s="57"/>
      <c r="EG155" s="57"/>
      <c r="EH155" s="57"/>
      <c r="EI155" s="57"/>
      <c r="EJ155" s="57"/>
      <c r="EK155" s="57"/>
    </row>
    <row r="156" spans="2:142" ht="16.5" thickBot="1">
      <c r="B156" s="103" t="s">
        <v>23</v>
      </c>
      <c r="C156" s="99" t="s">
        <v>107</v>
      </c>
      <c r="D156" s="15"/>
      <c r="E156" s="122">
        <f>SUM(E157:E161)</f>
        <v>0</v>
      </c>
      <c r="F156" s="165"/>
      <c r="G156" s="51"/>
      <c r="H156" s="51"/>
      <c r="I156" s="122">
        <f>SUM(I157:I161)</f>
        <v>0</v>
      </c>
      <c r="J156" s="165"/>
      <c r="K156" s="51"/>
      <c r="L156" s="122">
        <f>SUM(L157:L161)</f>
        <v>0</v>
      </c>
      <c r="M156" s="165"/>
      <c r="N156" s="51"/>
      <c r="O156" s="122">
        <f>SUM(O157:O161)</f>
        <v>0</v>
      </c>
      <c r="P156" s="165"/>
      <c r="Q156" s="51"/>
      <c r="R156" s="122">
        <f>SUM(R157:R161)</f>
        <v>0</v>
      </c>
      <c r="S156" s="165"/>
      <c r="T156" s="51"/>
      <c r="U156" s="122">
        <f>SUM(U157:U161)</f>
        <v>0</v>
      </c>
      <c r="V156" s="165"/>
      <c r="W156" s="51"/>
      <c r="X156" s="122">
        <f>SUM(X157:X161)</f>
        <v>0</v>
      </c>
      <c r="Y156" s="165"/>
      <c r="Z156" s="51"/>
      <c r="AA156" s="51"/>
      <c r="AB156" s="122">
        <f>SUM(AB157:AB161)</f>
        <v>0</v>
      </c>
      <c r="AC156" s="165"/>
      <c r="AD156" s="51"/>
      <c r="AE156" s="51"/>
      <c r="AF156" s="122">
        <f>SUM(AF157:AF161)</f>
        <v>0</v>
      </c>
      <c r="AG156" s="165"/>
      <c r="AH156" s="51"/>
      <c r="AI156" s="51"/>
      <c r="AJ156" s="51"/>
      <c r="AK156" s="51"/>
      <c r="AL156" s="51"/>
      <c r="AM156" s="51"/>
      <c r="AN156" s="51"/>
      <c r="AO156" s="51"/>
      <c r="AP156" s="51"/>
      <c r="AQ156" s="51"/>
      <c r="AR156" s="51"/>
      <c r="AS156" s="51"/>
      <c r="AT156" s="51"/>
      <c r="AU156" s="51"/>
      <c r="AV156" s="51"/>
      <c r="AW156" s="51"/>
      <c r="AX156" s="51"/>
      <c r="AY156" s="51"/>
      <c r="AZ156" s="51"/>
      <c r="BA156" s="51"/>
      <c r="BB156" s="51"/>
      <c r="BC156" s="51"/>
      <c r="BD156" s="51"/>
      <c r="BE156" s="51"/>
      <c r="BF156" s="51"/>
      <c r="BG156" s="51"/>
      <c r="BH156" s="51"/>
      <c r="BI156" s="51"/>
      <c r="BJ156" s="51"/>
      <c r="BK156" s="51"/>
      <c r="BL156" s="51"/>
      <c r="BM156" s="51"/>
      <c r="BN156" s="51"/>
      <c r="BO156" s="51"/>
      <c r="BP156" s="51"/>
      <c r="BQ156" s="51"/>
      <c r="BR156" s="51"/>
      <c r="BS156" s="51"/>
      <c r="BT156" s="51"/>
      <c r="BU156" s="51"/>
      <c r="BV156" s="51"/>
      <c r="BW156" s="51"/>
      <c r="BX156" s="51"/>
      <c r="BY156" s="51"/>
      <c r="BZ156" s="51"/>
      <c r="CA156" s="51"/>
      <c r="CB156" s="51"/>
      <c r="CC156" s="51"/>
      <c r="CD156" s="51"/>
      <c r="CE156" s="51"/>
      <c r="CF156" s="51"/>
      <c r="CG156" s="51"/>
      <c r="CH156" s="51"/>
      <c r="CI156" s="51"/>
      <c r="CJ156" s="51"/>
      <c r="CK156" s="51"/>
      <c r="CL156" s="51"/>
      <c r="CM156" s="51"/>
      <c r="CN156" s="51"/>
      <c r="CO156" s="51"/>
      <c r="CP156" s="51"/>
      <c r="CQ156" s="51"/>
      <c r="CR156" s="51"/>
      <c r="CS156" s="51"/>
      <c r="CT156" s="51"/>
      <c r="CU156" s="51"/>
      <c r="CV156" s="51"/>
      <c r="CW156" s="51"/>
      <c r="CX156" s="51"/>
      <c r="CY156" s="51"/>
      <c r="CZ156" s="51"/>
      <c r="DA156" s="51"/>
      <c r="DB156" s="51"/>
      <c r="DC156" s="51"/>
      <c r="DD156" s="51"/>
      <c r="DE156" s="51"/>
      <c r="DF156" s="51"/>
      <c r="DG156" s="51"/>
      <c r="DH156" s="51"/>
      <c r="DI156" s="51"/>
      <c r="DJ156" s="51"/>
      <c r="DK156" s="51"/>
      <c r="DL156" s="51"/>
      <c r="DM156" s="51"/>
      <c r="DN156" s="51"/>
      <c r="DO156" s="51"/>
      <c r="DP156" s="51"/>
      <c r="DQ156" s="51"/>
      <c r="DR156" s="51"/>
      <c r="DS156" s="51"/>
      <c r="DT156" s="51"/>
      <c r="DU156" s="51"/>
      <c r="DV156" s="51"/>
      <c r="DW156" s="51"/>
      <c r="DX156" s="51"/>
      <c r="DY156" s="51"/>
      <c r="DZ156" s="51"/>
      <c r="EA156" s="51"/>
      <c r="EB156" s="51"/>
      <c r="EC156" s="51"/>
      <c r="ED156" s="51"/>
      <c r="EE156" s="51"/>
      <c r="EF156" s="51"/>
      <c r="EG156" s="51"/>
      <c r="EH156" s="51"/>
      <c r="EI156" s="51"/>
      <c r="EJ156" s="51"/>
      <c r="EK156" s="51"/>
    </row>
    <row r="157" spans="2:142" ht="16.5" thickBot="1">
      <c r="B157" s="103"/>
      <c r="C157" s="99" t="s">
        <v>108</v>
      </c>
      <c r="D157" s="15"/>
      <c r="E157" s="122">
        <f>'1-Dados Básicos'!C47</f>
        <v>0</v>
      </c>
      <c r="F157" s="111">
        <f>F$152*E157</f>
        <v>0</v>
      </c>
      <c r="G157" s="51"/>
      <c r="H157" s="51"/>
      <c r="I157" s="122">
        <f>'1-Dados Básicos'!$D$47</f>
        <v>0</v>
      </c>
      <c r="J157" s="111">
        <f>J$152*I157</f>
        <v>0</v>
      </c>
      <c r="K157" s="51"/>
      <c r="L157" s="122">
        <f>'1-Dados Básicos'!$D$47</f>
        <v>0</v>
      </c>
      <c r="M157" s="111">
        <f>M$152*L157</f>
        <v>0</v>
      </c>
      <c r="N157" s="51"/>
      <c r="O157" s="122">
        <f>'1-Dados Básicos'!$D$47</f>
        <v>0</v>
      </c>
      <c r="P157" s="111">
        <f>P$152*O157</f>
        <v>0</v>
      </c>
      <c r="Q157" s="51"/>
      <c r="R157" s="122">
        <f>'1-Dados Básicos'!$D$47</f>
        <v>0</v>
      </c>
      <c r="S157" s="111">
        <f>S$152*R157</f>
        <v>0</v>
      </c>
      <c r="T157" s="51"/>
      <c r="U157" s="122">
        <f>'1-Dados Básicos'!$D$47</f>
        <v>0</v>
      </c>
      <c r="V157" s="111">
        <f>V$152*U157</f>
        <v>0</v>
      </c>
      <c r="W157" s="51"/>
      <c r="X157" s="122">
        <f>'1-Dados Básicos'!$D$47</f>
        <v>0</v>
      </c>
      <c r="Y157" s="111">
        <f>Y$152*X157</f>
        <v>0</v>
      </c>
      <c r="Z157" s="51"/>
      <c r="AA157" s="51"/>
      <c r="AB157" s="122">
        <f>'1-Dados Básicos'!$E$47</f>
        <v>0</v>
      </c>
      <c r="AC157" s="111">
        <f>AC$152*AB157</f>
        <v>0</v>
      </c>
      <c r="AD157" s="51"/>
      <c r="AE157" s="51"/>
      <c r="AF157" s="122">
        <f>'1-Dados Básicos'!$F$47</f>
        <v>0</v>
      </c>
      <c r="AG157" s="111">
        <f>AG$152*AF157</f>
        <v>0</v>
      </c>
      <c r="AH157" s="51"/>
      <c r="AI157" s="51"/>
      <c r="AJ157" s="51"/>
      <c r="AK157" s="51"/>
      <c r="AL157" s="51"/>
      <c r="AM157" s="51"/>
      <c r="AN157" s="51"/>
      <c r="AO157" s="51"/>
      <c r="AP157" s="51"/>
      <c r="AQ157" s="51"/>
      <c r="AR157" s="51"/>
      <c r="AS157" s="51"/>
      <c r="AT157" s="51"/>
      <c r="AU157" s="51"/>
      <c r="AV157" s="51"/>
      <c r="AW157" s="51"/>
      <c r="AX157" s="51"/>
      <c r="AY157" s="51"/>
      <c r="AZ157" s="51"/>
      <c r="BA157" s="51"/>
      <c r="BB157" s="51"/>
      <c r="BC157" s="51"/>
      <c r="BD157" s="51"/>
      <c r="BE157" s="51"/>
      <c r="BF157" s="51"/>
      <c r="BG157" s="51"/>
      <c r="BH157" s="51"/>
      <c r="BI157" s="51"/>
      <c r="BJ157" s="51"/>
      <c r="BK157" s="51"/>
      <c r="BL157" s="51"/>
      <c r="BM157" s="51"/>
      <c r="BN157" s="51"/>
      <c r="BO157" s="51"/>
      <c r="BP157" s="51"/>
      <c r="BQ157" s="51"/>
      <c r="BR157" s="51"/>
      <c r="BS157" s="51"/>
      <c r="BT157" s="51"/>
      <c r="BU157" s="51"/>
      <c r="BV157" s="51"/>
      <c r="BW157" s="51"/>
      <c r="BX157" s="51"/>
      <c r="BY157" s="51"/>
      <c r="BZ157" s="51"/>
      <c r="CA157" s="51"/>
      <c r="CB157" s="51"/>
      <c r="CC157" s="51"/>
      <c r="CD157" s="51"/>
      <c r="CE157" s="51"/>
      <c r="CF157" s="51"/>
      <c r="CG157" s="51"/>
      <c r="CH157" s="51"/>
      <c r="CI157" s="51"/>
      <c r="CJ157" s="51"/>
      <c r="CK157" s="51"/>
      <c r="CL157" s="51"/>
      <c r="CM157" s="51"/>
      <c r="CN157" s="51"/>
      <c r="CO157" s="51"/>
      <c r="CP157" s="51"/>
      <c r="CQ157" s="51"/>
      <c r="CR157" s="51"/>
      <c r="CS157" s="51"/>
      <c r="CT157" s="51"/>
      <c r="CU157" s="51"/>
      <c r="CV157" s="51"/>
      <c r="CW157" s="51"/>
      <c r="CX157" s="51"/>
      <c r="CY157" s="51"/>
      <c r="CZ157" s="51"/>
      <c r="DA157" s="51"/>
      <c r="DB157" s="51"/>
      <c r="DC157" s="51"/>
      <c r="DD157" s="51"/>
      <c r="DE157" s="51"/>
      <c r="DF157" s="51"/>
      <c r="DG157" s="51"/>
      <c r="DH157" s="51"/>
      <c r="DI157" s="51"/>
      <c r="DJ157" s="51"/>
      <c r="DK157" s="51"/>
      <c r="DL157" s="51"/>
      <c r="DM157" s="51"/>
      <c r="DN157" s="51"/>
      <c r="DO157" s="51"/>
      <c r="DP157" s="51"/>
      <c r="DQ157" s="51"/>
      <c r="DR157" s="51"/>
      <c r="DS157" s="51"/>
      <c r="DT157" s="51"/>
      <c r="DU157" s="51"/>
      <c r="DV157" s="51"/>
      <c r="DW157" s="51"/>
      <c r="DX157" s="51"/>
      <c r="DY157" s="51"/>
      <c r="DZ157" s="51"/>
      <c r="EA157" s="51"/>
      <c r="EB157" s="51"/>
      <c r="EC157" s="51"/>
      <c r="ED157" s="51"/>
      <c r="EE157" s="51"/>
      <c r="EF157" s="51"/>
      <c r="EG157" s="51"/>
      <c r="EH157" s="51"/>
      <c r="EI157" s="51"/>
      <c r="EJ157" s="51"/>
      <c r="EK157" s="51"/>
    </row>
    <row r="158" spans="2:142" ht="16.5" thickBot="1">
      <c r="B158" s="103"/>
      <c r="C158" s="99" t="s">
        <v>109</v>
      </c>
      <c r="D158" s="15"/>
      <c r="E158" s="122">
        <f>'1-Dados Básicos'!C48</f>
        <v>0</v>
      </c>
      <c r="F158" s="111">
        <f t="shared" ref="F158" si="35">F$152*E158</f>
        <v>0</v>
      </c>
      <c r="G158" s="51"/>
      <c r="H158" s="51"/>
      <c r="I158" s="122">
        <f>'1-Dados Básicos'!$D$48</f>
        <v>0</v>
      </c>
      <c r="J158" s="111">
        <f t="shared" ref="J158" si="36">J$152*I158</f>
        <v>0</v>
      </c>
      <c r="K158" s="51"/>
      <c r="L158" s="122">
        <f>'1-Dados Básicos'!$D$48</f>
        <v>0</v>
      </c>
      <c r="M158" s="111">
        <f t="shared" ref="M158" si="37">M$152*L158</f>
        <v>0</v>
      </c>
      <c r="N158" s="51"/>
      <c r="O158" s="122">
        <f>'1-Dados Básicos'!$D$48</f>
        <v>0</v>
      </c>
      <c r="P158" s="111">
        <f t="shared" ref="P158" si="38">P$152*O158</f>
        <v>0</v>
      </c>
      <c r="Q158" s="51"/>
      <c r="R158" s="122">
        <f>'1-Dados Básicos'!$D$48</f>
        <v>0</v>
      </c>
      <c r="S158" s="111">
        <f t="shared" ref="S158" si="39">S$152*R158</f>
        <v>0</v>
      </c>
      <c r="T158" s="51"/>
      <c r="U158" s="122">
        <f>'1-Dados Básicos'!$D$48</f>
        <v>0</v>
      </c>
      <c r="V158" s="111">
        <f t="shared" ref="V158" si="40">V$152*U158</f>
        <v>0</v>
      </c>
      <c r="W158" s="51"/>
      <c r="X158" s="122">
        <f>'1-Dados Básicos'!$D$48</f>
        <v>0</v>
      </c>
      <c r="Y158" s="111">
        <f t="shared" ref="Y158" si="41">Y$152*X158</f>
        <v>0</v>
      </c>
      <c r="Z158" s="51"/>
      <c r="AA158" s="51"/>
      <c r="AB158" s="122">
        <f>'1-Dados Básicos'!$E$48</f>
        <v>0</v>
      </c>
      <c r="AC158" s="111">
        <f t="shared" ref="AC158" si="42">AC$152*AB158</f>
        <v>0</v>
      </c>
      <c r="AD158" s="51"/>
      <c r="AE158" s="51"/>
      <c r="AF158" s="122">
        <f>'1-Dados Básicos'!$F$48</f>
        <v>0</v>
      </c>
      <c r="AG158" s="111">
        <f t="shared" ref="AG158" si="43">AG$152*AF158</f>
        <v>0</v>
      </c>
      <c r="AH158" s="51"/>
      <c r="AI158" s="51"/>
      <c r="AJ158" s="51"/>
      <c r="AK158" s="51"/>
      <c r="AL158" s="51"/>
      <c r="AM158" s="51"/>
      <c r="AN158" s="51"/>
      <c r="AO158" s="51"/>
      <c r="AP158" s="51"/>
      <c r="AQ158" s="51"/>
      <c r="AR158" s="51"/>
      <c r="AS158" s="51"/>
      <c r="AT158" s="51"/>
      <c r="AU158" s="51"/>
      <c r="AV158" s="51"/>
      <c r="AW158" s="51"/>
      <c r="AX158" s="51"/>
      <c r="AY158" s="51"/>
      <c r="AZ158" s="51"/>
      <c r="BA158" s="51"/>
      <c r="BB158" s="51"/>
      <c r="BC158" s="51"/>
      <c r="BD158" s="51"/>
      <c r="BE158" s="51"/>
      <c r="BF158" s="51"/>
      <c r="BG158" s="51"/>
      <c r="BH158" s="51"/>
      <c r="BI158" s="51"/>
      <c r="BJ158" s="51"/>
      <c r="BK158" s="51"/>
      <c r="BL158" s="51"/>
      <c r="BM158" s="51"/>
      <c r="BN158" s="51"/>
      <c r="BO158" s="51"/>
      <c r="BP158" s="51"/>
      <c r="BQ158" s="51"/>
      <c r="BR158" s="51"/>
      <c r="BS158" s="51"/>
      <c r="BT158" s="51"/>
      <c r="BU158" s="51"/>
      <c r="BV158" s="51"/>
      <c r="BW158" s="51"/>
      <c r="BX158" s="51"/>
      <c r="BY158" s="51"/>
      <c r="BZ158" s="51"/>
      <c r="CA158" s="51"/>
      <c r="CB158" s="51"/>
      <c r="CC158" s="51"/>
      <c r="CD158" s="51"/>
      <c r="CE158" s="51"/>
      <c r="CF158" s="51"/>
      <c r="CG158" s="51"/>
      <c r="CH158" s="51"/>
      <c r="CI158" s="51"/>
      <c r="CJ158" s="51"/>
      <c r="CK158" s="51"/>
      <c r="CL158" s="51"/>
      <c r="CM158" s="51"/>
      <c r="CN158" s="51"/>
      <c r="CO158" s="51"/>
      <c r="CP158" s="51"/>
      <c r="CQ158" s="51"/>
      <c r="CR158" s="51"/>
      <c r="CS158" s="51"/>
      <c r="CT158" s="51"/>
      <c r="CU158" s="51"/>
      <c r="CV158" s="51"/>
      <c r="CW158" s="51"/>
      <c r="CX158" s="51"/>
      <c r="CY158" s="51"/>
      <c r="CZ158" s="51"/>
      <c r="DA158" s="51"/>
      <c r="DB158" s="51"/>
      <c r="DC158" s="51"/>
      <c r="DD158" s="51"/>
      <c r="DE158" s="51"/>
      <c r="DF158" s="51"/>
      <c r="DG158" s="51"/>
      <c r="DH158" s="51"/>
      <c r="DI158" s="51"/>
      <c r="DJ158" s="51"/>
      <c r="DK158" s="51"/>
      <c r="DL158" s="51"/>
      <c r="DM158" s="51"/>
      <c r="DN158" s="51"/>
      <c r="DO158" s="51"/>
      <c r="DP158" s="51"/>
      <c r="DQ158" s="51"/>
      <c r="DR158" s="51"/>
      <c r="DS158" s="51"/>
      <c r="DT158" s="51"/>
      <c r="DU158" s="51"/>
      <c r="DV158" s="51"/>
      <c r="DW158" s="51"/>
      <c r="DX158" s="51"/>
      <c r="DY158" s="51"/>
      <c r="DZ158" s="51"/>
      <c r="EA158" s="51"/>
      <c r="EB158" s="51"/>
      <c r="EC158" s="51"/>
      <c r="ED158" s="51"/>
      <c r="EE158" s="51"/>
      <c r="EF158" s="51"/>
      <c r="EG158" s="51"/>
      <c r="EH158" s="51"/>
      <c r="EI158" s="51"/>
      <c r="EJ158" s="51"/>
      <c r="EK158" s="51"/>
    </row>
    <row r="159" spans="2:142" ht="16.5" thickBot="1">
      <c r="B159" s="103"/>
      <c r="C159" s="99" t="s">
        <v>110</v>
      </c>
      <c r="D159" s="15"/>
      <c r="E159" s="122">
        <f>'1-Dados Básicos'!C49</f>
        <v>0</v>
      </c>
      <c r="F159" s="111">
        <f>F$152*E159</f>
        <v>0</v>
      </c>
      <c r="G159" s="51"/>
      <c r="H159" s="51"/>
      <c r="I159" s="122">
        <f>'1-Dados Básicos'!$D$49</f>
        <v>0</v>
      </c>
      <c r="J159" s="111">
        <f>J$152*I159</f>
        <v>0</v>
      </c>
      <c r="K159" s="51"/>
      <c r="L159" s="122">
        <f>'1-Dados Básicos'!$D$49</f>
        <v>0</v>
      </c>
      <c r="M159" s="111">
        <f>M$152*L159</f>
        <v>0</v>
      </c>
      <c r="N159" s="51"/>
      <c r="O159" s="122">
        <f>'1-Dados Básicos'!$D$49</f>
        <v>0</v>
      </c>
      <c r="P159" s="111">
        <f>P$152*O159</f>
        <v>0</v>
      </c>
      <c r="Q159" s="51"/>
      <c r="R159" s="122">
        <f>'1-Dados Básicos'!$D$49</f>
        <v>0</v>
      </c>
      <c r="S159" s="111">
        <f>S$152*R159</f>
        <v>0</v>
      </c>
      <c r="T159" s="51"/>
      <c r="U159" s="122">
        <f>'1-Dados Básicos'!$D$49</f>
        <v>0</v>
      </c>
      <c r="V159" s="111">
        <f>V$152*U159</f>
        <v>0</v>
      </c>
      <c r="W159" s="51"/>
      <c r="X159" s="122">
        <f>'1-Dados Básicos'!$D$49</f>
        <v>0</v>
      </c>
      <c r="Y159" s="111">
        <f>Y$152*X159</f>
        <v>0</v>
      </c>
      <c r="Z159" s="51"/>
      <c r="AA159" s="51"/>
      <c r="AB159" s="122">
        <f>'1-Dados Básicos'!$E$49</f>
        <v>0</v>
      </c>
      <c r="AC159" s="111">
        <f>AC$152*AB159</f>
        <v>0</v>
      </c>
      <c r="AD159" s="51"/>
      <c r="AE159" s="51"/>
      <c r="AF159" s="122">
        <f>'1-Dados Básicos'!$F$49</f>
        <v>0</v>
      </c>
      <c r="AG159" s="111">
        <f>AG$152*AF159</f>
        <v>0</v>
      </c>
      <c r="AH159" s="51"/>
      <c r="AI159" s="51"/>
      <c r="AJ159" s="51"/>
      <c r="AK159" s="51"/>
      <c r="AL159" s="51"/>
      <c r="AM159" s="51"/>
      <c r="AN159" s="51"/>
      <c r="AO159" s="51"/>
      <c r="AP159" s="51"/>
      <c r="AQ159" s="51"/>
      <c r="AR159" s="51"/>
      <c r="AS159" s="51"/>
      <c r="AT159" s="51"/>
      <c r="AU159" s="51"/>
      <c r="AV159" s="51"/>
      <c r="AW159" s="51"/>
      <c r="AX159" s="51"/>
      <c r="AY159" s="51"/>
      <c r="AZ159" s="51"/>
      <c r="BA159" s="51"/>
      <c r="BB159" s="51"/>
      <c r="BC159" s="51"/>
      <c r="BD159" s="51"/>
      <c r="BE159" s="51"/>
      <c r="BF159" s="51"/>
      <c r="BG159" s="51"/>
      <c r="BH159" s="51"/>
      <c r="BI159" s="51"/>
      <c r="BJ159" s="51"/>
      <c r="BK159" s="51"/>
      <c r="BL159" s="51"/>
      <c r="BM159" s="51"/>
      <c r="BN159" s="51"/>
      <c r="BO159" s="51"/>
      <c r="BP159" s="51"/>
      <c r="BQ159" s="51"/>
      <c r="BR159" s="51"/>
      <c r="BS159" s="51"/>
      <c r="BT159" s="51"/>
      <c r="BU159" s="51"/>
      <c r="BV159" s="51"/>
      <c r="BW159" s="51"/>
      <c r="BX159" s="51"/>
      <c r="BY159" s="51"/>
      <c r="BZ159" s="51"/>
      <c r="CA159" s="51"/>
      <c r="CB159" s="51"/>
      <c r="CC159" s="51"/>
      <c r="CD159" s="51"/>
      <c r="CE159" s="51"/>
      <c r="CF159" s="51"/>
      <c r="CG159" s="51"/>
      <c r="CH159" s="51"/>
      <c r="CI159" s="51"/>
      <c r="CJ159" s="51"/>
      <c r="CK159" s="51"/>
      <c r="CL159" s="51"/>
      <c r="CM159" s="51"/>
      <c r="CN159" s="51"/>
      <c r="CO159" s="51"/>
      <c r="CP159" s="51"/>
      <c r="CQ159" s="51"/>
      <c r="CR159" s="51"/>
      <c r="CS159" s="51"/>
      <c r="CT159" s="51"/>
      <c r="CU159" s="51"/>
      <c r="CV159" s="51"/>
      <c r="CW159" s="51"/>
      <c r="CX159" s="51"/>
      <c r="CY159" s="51"/>
      <c r="CZ159" s="51"/>
      <c r="DA159" s="51"/>
      <c r="DB159" s="51"/>
      <c r="DC159" s="51"/>
      <c r="DD159" s="51"/>
      <c r="DE159" s="51"/>
      <c r="DF159" s="51"/>
      <c r="DG159" s="51"/>
      <c r="DH159" s="51"/>
      <c r="DI159" s="51"/>
      <c r="DJ159" s="51"/>
      <c r="DK159" s="51"/>
      <c r="DL159" s="51"/>
      <c r="DM159" s="51"/>
      <c r="DN159" s="51"/>
      <c r="DO159" s="51"/>
      <c r="DP159" s="51"/>
      <c r="DQ159" s="51"/>
      <c r="DR159" s="51"/>
      <c r="DS159" s="51"/>
      <c r="DT159" s="51"/>
      <c r="DU159" s="51"/>
      <c r="DV159" s="51"/>
      <c r="DW159" s="51"/>
      <c r="DX159" s="51"/>
      <c r="DY159" s="51"/>
      <c r="DZ159" s="51"/>
      <c r="EA159" s="51"/>
      <c r="EB159" s="51"/>
      <c r="EC159" s="51"/>
      <c r="ED159" s="51"/>
      <c r="EE159" s="51"/>
      <c r="EF159" s="51"/>
      <c r="EG159" s="51"/>
      <c r="EH159" s="51"/>
      <c r="EI159" s="51"/>
      <c r="EJ159" s="51"/>
      <c r="EK159" s="51"/>
    </row>
    <row r="160" spans="2:142" ht="16.5" thickBot="1">
      <c r="B160" s="103"/>
      <c r="C160" s="99" t="s">
        <v>111</v>
      </c>
      <c r="D160" s="15"/>
      <c r="E160" s="122">
        <f>'1-Dados Básicos'!C50</f>
        <v>0</v>
      </c>
      <c r="F160" s="111">
        <f>F$152*E160</f>
        <v>0</v>
      </c>
      <c r="G160" s="51"/>
      <c r="H160" s="51"/>
      <c r="I160" s="122">
        <f>'1-Dados Básicos'!$D$50</f>
        <v>0</v>
      </c>
      <c r="J160" s="111">
        <f>J$152*I160</f>
        <v>0</v>
      </c>
      <c r="K160" s="51"/>
      <c r="L160" s="122">
        <f>'1-Dados Básicos'!$D$50</f>
        <v>0</v>
      </c>
      <c r="M160" s="111">
        <f>M$152*L160</f>
        <v>0</v>
      </c>
      <c r="N160" s="51"/>
      <c r="O160" s="122">
        <f>'1-Dados Básicos'!$D$50</f>
        <v>0</v>
      </c>
      <c r="P160" s="111">
        <f>P$152*O160</f>
        <v>0</v>
      </c>
      <c r="Q160" s="51"/>
      <c r="R160" s="122">
        <f>'1-Dados Básicos'!$D$50</f>
        <v>0</v>
      </c>
      <c r="S160" s="111">
        <f>S$152*R160</f>
        <v>0</v>
      </c>
      <c r="T160" s="51"/>
      <c r="U160" s="122">
        <f>'1-Dados Básicos'!$D$50</f>
        <v>0</v>
      </c>
      <c r="V160" s="111">
        <f>V$152*U160</f>
        <v>0</v>
      </c>
      <c r="W160" s="51"/>
      <c r="X160" s="122">
        <f>'1-Dados Básicos'!$D$50</f>
        <v>0</v>
      </c>
      <c r="Y160" s="111">
        <f>Y$152*X160</f>
        <v>0</v>
      </c>
      <c r="Z160" s="51"/>
      <c r="AA160" s="51"/>
      <c r="AB160" s="122">
        <f>'1-Dados Básicos'!$E$50</f>
        <v>0</v>
      </c>
      <c r="AC160" s="111">
        <f>AC$152*AB160</f>
        <v>0</v>
      </c>
      <c r="AD160" s="51"/>
      <c r="AE160" s="51"/>
      <c r="AF160" s="122">
        <f>'1-Dados Básicos'!$F$50</f>
        <v>0</v>
      </c>
      <c r="AG160" s="111">
        <f>AG$152*AF160</f>
        <v>0</v>
      </c>
      <c r="AH160" s="51"/>
      <c r="AI160" s="51"/>
      <c r="AJ160" s="51"/>
      <c r="AK160" s="51"/>
      <c r="AL160" s="51"/>
      <c r="AM160" s="51"/>
      <c r="AN160" s="51"/>
      <c r="AO160" s="51"/>
      <c r="AP160" s="51"/>
      <c r="AQ160" s="51"/>
      <c r="AR160" s="51"/>
      <c r="AS160" s="51"/>
      <c r="AT160" s="51"/>
      <c r="AU160" s="51"/>
      <c r="AV160" s="51"/>
      <c r="AW160" s="51"/>
      <c r="AX160" s="51"/>
      <c r="AY160" s="51"/>
      <c r="AZ160" s="51"/>
      <c r="BA160" s="51"/>
      <c r="BB160" s="51"/>
      <c r="BC160" s="51"/>
      <c r="BD160" s="51"/>
      <c r="BE160" s="51"/>
      <c r="BF160" s="51"/>
      <c r="BG160" s="51"/>
      <c r="BH160" s="51"/>
      <c r="BI160" s="51"/>
      <c r="BJ160" s="51"/>
      <c r="BK160" s="51"/>
      <c r="BL160" s="51"/>
      <c r="BM160" s="51"/>
      <c r="BN160" s="51"/>
      <c r="BO160" s="51"/>
      <c r="BP160" s="51"/>
      <c r="BQ160" s="51"/>
      <c r="BR160" s="51"/>
      <c r="BS160" s="51"/>
      <c r="BT160" s="51"/>
      <c r="BU160" s="51"/>
      <c r="BV160" s="51"/>
      <c r="BW160" s="51"/>
      <c r="BX160" s="51"/>
      <c r="BY160" s="51"/>
      <c r="BZ160" s="51"/>
      <c r="CA160" s="51"/>
      <c r="CB160" s="51"/>
      <c r="CC160" s="51"/>
      <c r="CD160" s="51"/>
      <c r="CE160" s="51"/>
      <c r="CF160" s="51"/>
      <c r="CG160" s="51"/>
      <c r="CH160" s="51"/>
      <c r="CI160" s="51"/>
      <c r="CJ160" s="51"/>
      <c r="CK160" s="51"/>
      <c r="CL160" s="51"/>
      <c r="CM160" s="51"/>
      <c r="CN160" s="51"/>
      <c r="CO160" s="51"/>
      <c r="CP160" s="51"/>
      <c r="CQ160" s="51"/>
      <c r="CR160" s="51"/>
      <c r="CS160" s="51"/>
      <c r="CT160" s="51"/>
      <c r="CU160" s="51"/>
      <c r="CV160" s="51"/>
      <c r="CW160" s="51"/>
      <c r="CX160" s="51"/>
      <c r="CY160" s="51"/>
      <c r="CZ160" s="51"/>
      <c r="DA160" s="51"/>
      <c r="DB160" s="51"/>
      <c r="DC160" s="51"/>
      <c r="DD160" s="51"/>
      <c r="DE160" s="51"/>
      <c r="DF160" s="51"/>
      <c r="DG160" s="51"/>
      <c r="DH160" s="51"/>
      <c r="DI160" s="51"/>
      <c r="DJ160" s="51"/>
      <c r="DK160" s="51"/>
      <c r="DL160" s="51"/>
      <c r="DM160" s="51"/>
      <c r="DN160" s="51"/>
      <c r="DO160" s="51"/>
      <c r="DP160" s="51"/>
      <c r="DQ160" s="51"/>
      <c r="DR160" s="51"/>
      <c r="DS160" s="51"/>
      <c r="DT160" s="51"/>
      <c r="DU160" s="51"/>
      <c r="DV160" s="51"/>
      <c r="DW160" s="51"/>
      <c r="DX160" s="51"/>
      <c r="DY160" s="51"/>
      <c r="DZ160" s="51"/>
      <c r="EA160" s="51"/>
      <c r="EB160" s="51"/>
      <c r="EC160" s="51"/>
      <c r="ED160" s="51"/>
      <c r="EE160" s="51"/>
      <c r="EF160" s="51"/>
      <c r="EG160" s="51"/>
      <c r="EH160" s="51"/>
      <c r="EI160" s="51"/>
      <c r="EJ160" s="51"/>
      <c r="EK160" s="51"/>
    </row>
    <row r="161" spans="2:142" ht="64.5" thickBot="1">
      <c r="B161" s="103"/>
      <c r="C161" s="99" t="s">
        <v>275</v>
      </c>
      <c r="D161" s="15"/>
      <c r="E161" s="122">
        <f>'1-Dados Básicos'!C51</f>
        <v>0</v>
      </c>
      <c r="F161" s="111">
        <f>F$152*E161</f>
        <v>0</v>
      </c>
      <c r="G161" s="51"/>
      <c r="H161" s="51"/>
      <c r="I161" s="122">
        <f>'1-Dados Básicos'!$D$51</f>
        <v>0</v>
      </c>
      <c r="J161" s="111">
        <f>J$152*I161</f>
        <v>0</v>
      </c>
      <c r="K161" s="51"/>
      <c r="L161" s="122">
        <f>'1-Dados Básicos'!$D$51</f>
        <v>0</v>
      </c>
      <c r="M161" s="111">
        <f>M$152*L161</f>
        <v>0</v>
      </c>
      <c r="N161" s="51"/>
      <c r="O161" s="122">
        <f>'1-Dados Básicos'!$D$51</f>
        <v>0</v>
      </c>
      <c r="P161" s="111">
        <f>P$152*O161</f>
        <v>0</v>
      </c>
      <c r="Q161" s="51"/>
      <c r="R161" s="122">
        <f>'1-Dados Básicos'!$D$51</f>
        <v>0</v>
      </c>
      <c r="S161" s="111">
        <f>S$152*R161</f>
        <v>0</v>
      </c>
      <c r="T161" s="51"/>
      <c r="U161" s="122">
        <f>'1-Dados Básicos'!$D$51</f>
        <v>0</v>
      </c>
      <c r="V161" s="111">
        <f>V$152*U161</f>
        <v>0</v>
      </c>
      <c r="W161" s="51"/>
      <c r="X161" s="122">
        <f>'1-Dados Básicos'!$D$51</f>
        <v>0</v>
      </c>
      <c r="Y161" s="111">
        <f>Y$152*X161</f>
        <v>0</v>
      </c>
      <c r="Z161" s="51"/>
      <c r="AA161" s="51"/>
      <c r="AB161" s="122">
        <f>'1-Dados Básicos'!$E$51</f>
        <v>0</v>
      </c>
      <c r="AC161" s="111">
        <f>AC$152*AB161</f>
        <v>0</v>
      </c>
      <c r="AD161" s="51"/>
      <c r="AE161" s="51"/>
      <c r="AF161" s="122">
        <f>'1-Dados Básicos'!$F$51</f>
        <v>0</v>
      </c>
      <c r="AG161" s="111">
        <f>AG$152*AF161</f>
        <v>0</v>
      </c>
      <c r="AH161" s="51"/>
      <c r="AI161" s="51"/>
      <c r="AJ161" s="51"/>
      <c r="AK161" s="51"/>
      <c r="AL161" s="51"/>
      <c r="AM161" s="51"/>
      <c r="AN161" s="51"/>
      <c r="AO161" s="51"/>
      <c r="AP161" s="51"/>
      <c r="AQ161" s="51"/>
      <c r="AR161" s="51"/>
      <c r="AS161" s="51"/>
      <c r="AT161" s="51"/>
      <c r="AU161" s="51"/>
      <c r="AV161" s="51"/>
      <c r="AW161" s="51"/>
      <c r="AX161" s="51"/>
      <c r="AY161" s="51"/>
      <c r="AZ161" s="51"/>
      <c r="BA161" s="51"/>
      <c r="BB161" s="51"/>
      <c r="BC161" s="51"/>
      <c r="BD161" s="51"/>
      <c r="BE161" s="51"/>
      <c r="BF161" s="51"/>
      <c r="BG161" s="51"/>
      <c r="BH161" s="51"/>
      <c r="BI161" s="51"/>
      <c r="BJ161" s="51"/>
      <c r="BK161" s="51"/>
      <c r="BL161" s="51"/>
      <c r="BM161" s="51"/>
      <c r="BN161" s="51"/>
      <c r="BO161" s="51"/>
      <c r="BP161" s="51"/>
      <c r="BQ161" s="51"/>
      <c r="BR161" s="51"/>
      <c r="BS161" s="51"/>
      <c r="BT161" s="51"/>
      <c r="BU161" s="51"/>
      <c r="BV161" s="51"/>
      <c r="BW161" s="51"/>
      <c r="BX161" s="51"/>
      <c r="BY161" s="51"/>
      <c r="BZ161" s="51"/>
      <c r="CA161" s="51"/>
      <c r="CB161" s="51"/>
      <c r="CC161" s="51"/>
      <c r="CD161" s="51"/>
      <c r="CE161" s="51"/>
      <c r="CF161" s="51"/>
      <c r="CG161" s="51"/>
      <c r="CH161" s="51"/>
      <c r="CI161" s="51"/>
      <c r="CJ161" s="51"/>
      <c r="CK161" s="51"/>
      <c r="CL161" s="51"/>
      <c r="CM161" s="51"/>
      <c r="CN161" s="51"/>
      <c r="CO161" s="51"/>
      <c r="CP161" s="51"/>
      <c r="CQ161" s="51"/>
      <c r="CR161" s="51"/>
      <c r="CS161" s="51"/>
      <c r="CT161" s="51"/>
      <c r="CU161" s="51"/>
      <c r="CV161" s="51"/>
      <c r="CW161" s="51"/>
      <c r="CX161" s="51"/>
      <c r="CY161" s="51"/>
      <c r="CZ161" s="51"/>
      <c r="DA161" s="51"/>
      <c r="DB161" s="51"/>
      <c r="DC161" s="51"/>
      <c r="DD161" s="51"/>
      <c r="DE161" s="51"/>
      <c r="DF161" s="51"/>
      <c r="DG161" s="51"/>
      <c r="DH161" s="51"/>
      <c r="DI161" s="51"/>
      <c r="DJ161" s="51"/>
      <c r="DK161" s="51"/>
      <c r="DL161" s="51"/>
      <c r="DM161" s="51"/>
      <c r="DN161" s="51"/>
      <c r="DO161" s="51"/>
      <c r="DP161" s="51"/>
      <c r="DQ161" s="51"/>
      <c r="DR161" s="51"/>
      <c r="DS161" s="51"/>
      <c r="DT161" s="51"/>
      <c r="DU161" s="51"/>
      <c r="DV161" s="51"/>
      <c r="DW161" s="51"/>
      <c r="DX161" s="51"/>
      <c r="DY161" s="51"/>
      <c r="DZ161" s="51"/>
      <c r="EA161" s="51"/>
      <c r="EB161" s="51"/>
      <c r="EC161" s="51"/>
      <c r="ED161" s="51"/>
      <c r="EE161" s="51"/>
      <c r="EF161" s="51"/>
      <c r="EG161" s="51"/>
      <c r="EH161" s="51"/>
      <c r="EI161" s="51"/>
      <c r="EJ161" s="51"/>
      <c r="EK161" s="51"/>
    </row>
    <row r="162" spans="2:142" s="79" customFormat="1" ht="19.5" customHeight="1" thickBot="1">
      <c r="B162" s="276" t="s">
        <v>147</v>
      </c>
      <c r="C162" s="276"/>
      <c r="D162" s="84"/>
      <c r="E162" s="143"/>
      <c r="F162" s="116">
        <f>SUM(F154:F161)</f>
        <v>0</v>
      </c>
      <c r="G162" s="78"/>
      <c r="H162" s="78"/>
      <c r="I162" s="143"/>
      <c r="J162" s="116">
        <f>SUM(J154:J161)</f>
        <v>0</v>
      </c>
      <c r="K162" s="78"/>
      <c r="L162" s="143"/>
      <c r="M162" s="116">
        <f>SUM(M154:M161)</f>
        <v>0</v>
      </c>
      <c r="N162" s="78"/>
      <c r="O162" s="143"/>
      <c r="P162" s="116">
        <f>SUM(P154:P161)</f>
        <v>0</v>
      </c>
      <c r="Q162" s="78"/>
      <c r="R162" s="143"/>
      <c r="S162" s="116">
        <f>SUM(S154:S161)</f>
        <v>0</v>
      </c>
      <c r="T162" s="78"/>
      <c r="U162" s="143"/>
      <c r="V162" s="116">
        <f>SUM(V154:V161)</f>
        <v>0</v>
      </c>
      <c r="W162" s="78"/>
      <c r="X162" s="143"/>
      <c r="Y162" s="116">
        <f>SUM(Y154:Y161)</f>
        <v>0</v>
      </c>
      <c r="Z162" s="78"/>
      <c r="AA162" s="78"/>
      <c r="AB162" s="143"/>
      <c r="AC162" s="116">
        <f>SUM(AC154:AC161)</f>
        <v>0</v>
      </c>
      <c r="AD162" s="78"/>
      <c r="AE162" s="78"/>
      <c r="AF162" s="143"/>
      <c r="AG162" s="116">
        <f>SUM(AG154:AG161)</f>
        <v>0</v>
      </c>
      <c r="AH162" s="78"/>
      <c r="AI162" s="78"/>
      <c r="AJ162" s="78"/>
      <c r="AK162" s="78"/>
      <c r="AL162" s="78"/>
      <c r="AM162" s="78"/>
      <c r="AN162" s="78"/>
      <c r="AO162" s="78"/>
      <c r="AP162" s="78"/>
      <c r="AQ162" s="78"/>
      <c r="AR162" s="78"/>
      <c r="AS162" s="78"/>
      <c r="AT162" s="78"/>
      <c r="AU162" s="78"/>
      <c r="AV162" s="78"/>
      <c r="AW162" s="78"/>
      <c r="AX162" s="78"/>
      <c r="AY162" s="78"/>
      <c r="AZ162" s="78"/>
      <c r="BA162" s="78"/>
      <c r="BB162" s="78"/>
      <c r="BC162" s="78"/>
      <c r="BD162" s="78"/>
      <c r="BE162" s="78"/>
      <c r="BF162" s="78"/>
      <c r="BG162" s="78"/>
      <c r="BH162" s="78"/>
      <c r="BI162" s="78"/>
      <c r="BJ162" s="78"/>
      <c r="BK162" s="78"/>
      <c r="BL162" s="78"/>
      <c r="BM162" s="78"/>
      <c r="BN162" s="78"/>
      <c r="BO162" s="78"/>
      <c r="BP162" s="78"/>
      <c r="BQ162" s="78"/>
      <c r="BR162" s="78"/>
      <c r="BS162" s="78"/>
      <c r="BT162" s="78"/>
      <c r="BU162" s="78"/>
      <c r="BV162" s="78"/>
      <c r="BW162" s="78"/>
      <c r="BX162" s="78"/>
      <c r="BY162" s="78"/>
      <c r="BZ162" s="78"/>
      <c r="CA162" s="78"/>
      <c r="CB162" s="78"/>
      <c r="CC162" s="78"/>
      <c r="CD162" s="78"/>
      <c r="CE162" s="78"/>
      <c r="CF162" s="78"/>
      <c r="CG162" s="78"/>
      <c r="CH162" s="78"/>
      <c r="CI162" s="78"/>
      <c r="CJ162" s="78"/>
      <c r="CK162" s="78"/>
      <c r="CL162" s="78"/>
      <c r="CM162" s="78"/>
      <c r="CN162" s="78"/>
      <c r="CO162" s="78"/>
      <c r="CP162" s="78"/>
      <c r="CQ162" s="78"/>
      <c r="CR162" s="78"/>
      <c r="CS162" s="78"/>
      <c r="CT162" s="78"/>
      <c r="CU162" s="78"/>
      <c r="CV162" s="78"/>
      <c r="CW162" s="78"/>
      <c r="CX162" s="78"/>
      <c r="CY162" s="78"/>
      <c r="CZ162" s="78"/>
      <c r="DA162" s="78"/>
      <c r="DB162" s="78"/>
      <c r="DC162" s="78"/>
      <c r="DD162" s="78"/>
      <c r="DE162" s="78"/>
      <c r="DF162" s="78"/>
      <c r="DG162" s="78"/>
      <c r="DH162" s="78"/>
      <c r="DI162" s="78"/>
      <c r="DJ162" s="78"/>
      <c r="DK162" s="78"/>
      <c r="DL162" s="78"/>
      <c r="DM162" s="78"/>
      <c r="DN162" s="78"/>
      <c r="DO162" s="78"/>
      <c r="DP162" s="78"/>
      <c r="DQ162" s="78"/>
      <c r="DR162" s="78"/>
      <c r="DS162" s="78"/>
      <c r="DT162" s="78"/>
      <c r="DU162" s="78"/>
      <c r="DV162" s="78"/>
      <c r="DW162" s="78"/>
      <c r="DX162" s="78"/>
      <c r="DY162" s="78"/>
      <c r="DZ162" s="78"/>
      <c r="EA162" s="78"/>
      <c r="EB162" s="78"/>
      <c r="EC162" s="78"/>
      <c r="ED162" s="78"/>
      <c r="EE162" s="78"/>
      <c r="EF162" s="78"/>
      <c r="EG162" s="78"/>
      <c r="EH162" s="78"/>
      <c r="EI162" s="78"/>
      <c r="EJ162" s="78"/>
      <c r="EK162" s="78"/>
    </row>
    <row r="163" spans="2:142">
      <c r="B163" s="166" t="s">
        <v>14</v>
      </c>
      <c r="C163" s="72"/>
      <c r="D163" s="71"/>
      <c r="E163" s="72"/>
      <c r="F163" s="72"/>
      <c r="G163" s="72"/>
      <c r="H163" s="72"/>
      <c r="I163" s="72"/>
      <c r="J163" s="72"/>
      <c r="K163" s="72"/>
      <c r="L163" s="72"/>
      <c r="M163" s="72"/>
      <c r="N163" s="72"/>
      <c r="O163" s="72"/>
      <c r="P163" s="72"/>
      <c r="Q163" s="72"/>
      <c r="R163" s="72"/>
      <c r="S163" s="72"/>
      <c r="T163" s="72"/>
      <c r="U163" s="72"/>
      <c r="V163" s="72"/>
      <c r="W163" s="72"/>
      <c r="X163" s="72"/>
      <c r="Y163" s="72"/>
      <c r="Z163" s="72"/>
      <c r="AA163" s="72"/>
      <c r="AB163" s="72"/>
      <c r="AC163" s="72"/>
      <c r="AD163" s="72"/>
      <c r="AE163" s="72"/>
      <c r="AF163" s="72"/>
      <c r="AG163" s="72"/>
      <c r="AH163" s="72"/>
      <c r="AI163" s="72"/>
      <c r="AJ163" s="72"/>
      <c r="AK163" s="72"/>
      <c r="AL163" s="72"/>
      <c r="AM163" s="72"/>
      <c r="AN163" s="72"/>
      <c r="AO163" s="72"/>
      <c r="AP163" s="72"/>
      <c r="AQ163" s="72"/>
      <c r="AR163" s="72"/>
      <c r="AS163" s="72"/>
      <c r="AT163" s="72"/>
      <c r="AU163" s="72"/>
      <c r="AV163" s="72"/>
      <c r="AW163" s="72"/>
      <c r="AX163" s="72"/>
      <c r="AY163" s="72"/>
      <c r="AZ163" s="72"/>
      <c r="BA163" s="72"/>
      <c r="BB163" s="72"/>
      <c r="BC163" s="72"/>
      <c r="BD163" s="72"/>
      <c r="BE163" s="72"/>
      <c r="BF163" s="72"/>
      <c r="BG163" s="72"/>
      <c r="BH163" s="72"/>
      <c r="BI163" s="72"/>
      <c r="BJ163" s="72"/>
      <c r="BK163" s="72"/>
      <c r="BL163" s="72"/>
      <c r="BM163" s="72"/>
      <c r="BN163" s="72"/>
      <c r="BO163" s="72"/>
      <c r="BP163" s="72"/>
      <c r="BQ163" s="72"/>
      <c r="BR163" s="72"/>
      <c r="BS163" s="72"/>
      <c r="BT163" s="72"/>
      <c r="BU163" s="72"/>
      <c r="BV163" s="72"/>
      <c r="BW163" s="72"/>
      <c r="BX163" s="72"/>
      <c r="BY163" s="72"/>
      <c r="BZ163" s="72"/>
      <c r="CA163" s="72"/>
      <c r="CB163" s="72"/>
      <c r="CC163" s="72"/>
      <c r="CD163" s="72"/>
      <c r="CE163" s="72"/>
      <c r="CF163" s="72"/>
      <c r="CG163" s="72"/>
      <c r="CH163" s="72"/>
      <c r="CI163" s="72"/>
      <c r="CJ163" s="72"/>
      <c r="CK163" s="72"/>
      <c r="CL163" s="72"/>
      <c r="CM163" s="72"/>
      <c r="CN163" s="72"/>
      <c r="CO163" s="72"/>
      <c r="CP163" s="72"/>
      <c r="CQ163" s="72"/>
      <c r="CR163" s="72"/>
      <c r="CS163" s="72"/>
      <c r="CT163" s="72"/>
      <c r="CU163" s="72"/>
      <c r="CV163" s="72"/>
      <c r="CW163" s="72"/>
      <c r="CX163" s="72"/>
      <c r="CY163" s="72"/>
      <c r="CZ163" s="72"/>
      <c r="DA163" s="72"/>
      <c r="DB163" s="72"/>
      <c r="DC163" s="72"/>
      <c r="DD163" s="72"/>
      <c r="DE163" s="72"/>
      <c r="DF163" s="72"/>
      <c r="DG163" s="72"/>
      <c r="DH163" s="72"/>
      <c r="DI163" s="72"/>
      <c r="DJ163" s="72"/>
      <c r="DK163" s="72"/>
      <c r="DL163" s="72"/>
      <c r="DM163" s="72"/>
      <c r="DN163" s="72"/>
      <c r="DO163" s="72"/>
      <c r="DP163" s="72"/>
      <c r="DQ163" s="72"/>
      <c r="DR163" s="72"/>
      <c r="DS163" s="72"/>
      <c r="DT163" s="72"/>
      <c r="DU163" s="72"/>
      <c r="DV163" s="72"/>
      <c r="DW163" s="72"/>
      <c r="DX163" s="72"/>
      <c r="DY163" s="72"/>
      <c r="DZ163" s="72"/>
      <c r="EA163" s="72"/>
      <c r="EB163" s="72"/>
      <c r="EC163" s="72"/>
      <c r="ED163" s="72"/>
      <c r="EE163" s="72"/>
      <c r="EF163" s="72"/>
      <c r="EG163" s="72"/>
      <c r="EH163" s="72"/>
      <c r="EI163" s="72"/>
      <c r="EJ163" s="72"/>
      <c r="EK163" s="72"/>
    </row>
    <row r="164" spans="2:142" ht="15.75" customHeight="1">
      <c r="B164" s="90" t="s">
        <v>112</v>
      </c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3"/>
      <c r="BA164" s="33"/>
      <c r="BB164" s="33"/>
      <c r="BC164" s="33"/>
      <c r="BD164" s="33"/>
      <c r="BE164" s="33"/>
      <c r="BF164" s="33"/>
      <c r="BG164" s="33"/>
      <c r="BH164" s="33"/>
      <c r="BI164" s="33"/>
      <c r="BJ164" s="33"/>
      <c r="BK164" s="33"/>
      <c r="BL164" s="33"/>
      <c r="BM164" s="33"/>
      <c r="BN164" s="33"/>
      <c r="BO164" s="33"/>
      <c r="BP164" s="33"/>
      <c r="BQ164" s="33"/>
      <c r="BR164" s="33"/>
      <c r="BS164" s="33"/>
      <c r="BT164" s="33"/>
      <c r="BU164" s="33"/>
      <c r="BV164" s="33"/>
      <c r="BW164" s="33"/>
      <c r="BX164" s="33"/>
      <c r="BY164" s="33"/>
      <c r="BZ164" s="33"/>
      <c r="CA164" s="33"/>
      <c r="CB164" s="33"/>
      <c r="CC164" s="33"/>
      <c r="CD164" s="33"/>
      <c r="CE164" s="33"/>
      <c r="CF164" s="33"/>
      <c r="CG164" s="33"/>
      <c r="CH164" s="33"/>
      <c r="CI164" s="33"/>
      <c r="CJ164" s="33"/>
      <c r="CK164" s="33"/>
      <c r="CL164" s="33"/>
      <c r="CM164" s="33"/>
      <c r="CN164" s="33"/>
      <c r="CO164" s="33"/>
      <c r="CP164" s="33"/>
      <c r="CQ164" s="33"/>
      <c r="CR164" s="33"/>
      <c r="CS164" s="33"/>
      <c r="CT164" s="33"/>
      <c r="CU164" s="33"/>
      <c r="CV164" s="33"/>
      <c r="CW164" s="33"/>
      <c r="CX164" s="33"/>
      <c r="CY164" s="33"/>
      <c r="CZ164" s="33"/>
      <c r="DA164" s="33"/>
      <c r="DB164" s="33"/>
      <c r="DC164" s="33"/>
      <c r="DD164" s="33"/>
      <c r="DE164" s="33"/>
      <c r="DF164" s="33"/>
      <c r="DG164" s="33"/>
      <c r="DH164" s="33"/>
      <c r="DI164" s="33"/>
      <c r="DJ164" s="33"/>
      <c r="DK164" s="33"/>
      <c r="DL164" s="33"/>
      <c r="DM164" s="33"/>
      <c r="DN164" s="33"/>
      <c r="DO164" s="33"/>
      <c r="DP164" s="33"/>
      <c r="DQ164" s="33"/>
      <c r="DR164" s="33"/>
      <c r="DS164" s="33"/>
      <c r="DT164" s="33"/>
      <c r="DU164" s="33"/>
      <c r="DV164" s="33"/>
      <c r="DW164" s="33"/>
      <c r="DX164" s="33"/>
      <c r="DY164" s="33"/>
      <c r="DZ164" s="33"/>
      <c r="EA164" s="33"/>
      <c r="EB164" s="33"/>
      <c r="EC164" s="33"/>
      <c r="ED164" s="33"/>
      <c r="EE164" s="33"/>
      <c r="EF164" s="33"/>
      <c r="EG164" s="33"/>
      <c r="EH164" s="33"/>
      <c r="EI164" s="33"/>
      <c r="EJ164" s="33"/>
      <c r="EK164" s="33"/>
    </row>
    <row r="165" spans="2:142">
      <c r="B165" s="90" t="s">
        <v>113</v>
      </c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32"/>
      <c r="BS165" s="32"/>
      <c r="BT165" s="32"/>
      <c r="BU165" s="32"/>
      <c r="BV165" s="32"/>
      <c r="BW165" s="32"/>
      <c r="BX165" s="32"/>
      <c r="BY165" s="32"/>
      <c r="BZ165" s="32"/>
      <c r="CA165" s="32"/>
      <c r="CB165" s="32"/>
      <c r="CC165" s="32"/>
      <c r="CD165" s="32"/>
      <c r="CE165" s="32"/>
      <c r="CF165" s="32"/>
      <c r="CG165" s="32"/>
      <c r="CH165" s="32"/>
      <c r="CI165" s="32"/>
      <c r="CJ165" s="32"/>
      <c r="CK165" s="32"/>
      <c r="CL165" s="32"/>
      <c r="CM165" s="32"/>
      <c r="CN165" s="32"/>
      <c r="CO165" s="32"/>
      <c r="CP165" s="32"/>
      <c r="CQ165" s="32"/>
      <c r="CR165" s="32"/>
      <c r="CS165" s="32"/>
      <c r="CT165" s="32"/>
      <c r="CU165" s="32"/>
      <c r="CV165" s="32"/>
      <c r="CW165" s="32"/>
      <c r="CX165" s="32"/>
      <c r="CY165" s="32"/>
      <c r="CZ165" s="32"/>
      <c r="DA165" s="32"/>
      <c r="DB165" s="32"/>
      <c r="DC165" s="32"/>
      <c r="DD165" s="32"/>
      <c r="DE165" s="32"/>
      <c r="DF165" s="32"/>
      <c r="DG165" s="32"/>
      <c r="DH165" s="32"/>
      <c r="DI165" s="32"/>
      <c r="DJ165" s="32"/>
      <c r="DK165" s="32"/>
      <c r="DL165" s="32"/>
      <c r="DM165" s="32"/>
      <c r="DN165" s="32"/>
      <c r="DO165" s="32"/>
      <c r="DP165" s="32"/>
      <c r="DQ165" s="32"/>
      <c r="DR165" s="32"/>
      <c r="DS165" s="32"/>
      <c r="DT165" s="32"/>
      <c r="DU165" s="32"/>
      <c r="DV165" s="32"/>
      <c r="DW165" s="32"/>
      <c r="DX165" s="32"/>
      <c r="DY165" s="32"/>
      <c r="DZ165" s="32"/>
      <c r="EA165" s="32"/>
      <c r="EB165" s="32"/>
      <c r="EC165" s="32"/>
      <c r="ED165" s="32"/>
      <c r="EE165" s="32"/>
      <c r="EF165" s="32"/>
      <c r="EG165" s="32"/>
      <c r="EH165" s="32"/>
      <c r="EI165" s="32"/>
      <c r="EJ165" s="32"/>
      <c r="EK165" s="32"/>
      <c r="EL165" s="33"/>
    </row>
    <row r="166" spans="2:142">
      <c r="B166" s="8"/>
      <c r="C166" s="8"/>
      <c r="D166" s="8"/>
      <c r="E166" s="8"/>
      <c r="F166" s="40"/>
      <c r="G166" s="40"/>
      <c r="H166" s="40"/>
      <c r="I166" s="8"/>
      <c r="J166" s="40"/>
      <c r="K166" s="40"/>
      <c r="L166" s="8"/>
      <c r="M166" s="40"/>
      <c r="N166" s="40"/>
      <c r="O166" s="8"/>
      <c r="P166" s="40"/>
      <c r="Q166" s="40"/>
      <c r="R166" s="8"/>
      <c r="S166" s="40"/>
      <c r="T166" s="40"/>
      <c r="U166" s="8"/>
      <c r="V166" s="40"/>
      <c r="W166" s="40"/>
      <c r="X166" s="8"/>
      <c r="Y166" s="40"/>
      <c r="Z166" s="40"/>
      <c r="AA166" s="40"/>
      <c r="AB166" s="8"/>
      <c r="AC166" s="40"/>
      <c r="AD166" s="40"/>
      <c r="AE166" s="40"/>
      <c r="AF166" s="8"/>
      <c r="AG166" s="40"/>
      <c r="AH166" s="40"/>
      <c r="AI166" s="40"/>
      <c r="AJ166" s="40"/>
      <c r="AK166" s="40"/>
      <c r="AL166" s="40"/>
      <c r="AM166" s="40"/>
      <c r="AN166" s="40"/>
      <c r="AO166" s="40"/>
      <c r="AP166" s="40"/>
      <c r="AQ166" s="40"/>
      <c r="AR166" s="40"/>
      <c r="AS166" s="40"/>
      <c r="AT166" s="40"/>
      <c r="AU166" s="40"/>
      <c r="AV166" s="40"/>
      <c r="AW166" s="40"/>
      <c r="AX166" s="40"/>
      <c r="AY166" s="40"/>
      <c r="AZ166" s="40"/>
      <c r="BA166" s="40"/>
      <c r="BB166" s="40"/>
      <c r="BC166" s="40"/>
      <c r="BD166" s="40"/>
      <c r="BE166" s="40"/>
      <c r="BF166" s="40"/>
      <c r="BG166" s="40"/>
      <c r="BH166" s="40"/>
      <c r="BI166" s="40"/>
      <c r="BJ166" s="40"/>
      <c r="BK166" s="40"/>
      <c r="BL166" s="40"/>
      <c r="BM166" s="40"/>
      <c r="BN166" s="40"/>
      <c r="BO166" s="40"/>
      <c r="BP166" s="40"/>
      <c r="BQ166" s="40"/>
      <c r="BR166" s="40"/>
      <c r="BS166" s="40"/>
      <c r="BT166" s="40"/>
      <c r="BU166" s="40"/>
      <c r="BV166" s="40"/>
      <c r="BW166" s="40"/>
      <c r="BX166" s="40"/>
      <c r="BY166" s="40"/>
      <c r="BZ166" s="40"/>
      <c r="CA166" s="40"/>
      <c r="CB166" s="40"/>
      <c r="CC166" s="40"/>
      <c r="CD166" s="40"/>
      <c r="CE166" s="40"/>
      <c r="CF166" s="40"/>
      <c r="CG166" s="40"/>
      <c r="CH166" s="40"/>
      <c r="CI166" s="40"/>
      <c r="CJ166" s="40"/>
      <c r="CK166" s="40"/>
      <c r="CL166" s="40"/>
      <c r="CM166" s="40"/>
      <c r="CN166" s="40"/>
      <c r="CO166" s="40"/>
      <c r="CP166" s="40"/>
      <c r="CQ166" s="40"/>
      <c r="CR166" s="40"/>
      <c r="CS166" s="40"/>
      <c r="CT166" s="40"/>
      <c r="CU166" s="40"/>
      <c r="CV166" s="40"/>
      <c r="CW166" s="40"/>
      <c r="CX166" s="40"/>
      <c r="CY166" s="40"/>
      <c r="CZ166" s="40"/>
      <c r="DA166" s="40"/>
      <c r="DB166" s="40"/>
      <c r="DC166" s="40"/>
      <c r="DD166" s="40"/>
      <c r="DE166" s="40"/>
      <c r="DF166" s="40"/>
      <c r="DG166" s="40"/>
      <c r="DH166" s="40"/>
      <c r="DI166" s="40"/>
      <c r="DJ166" s="40"/>
      <c r="DK166" s="40"/>
      <c r="DL166" s="40"/>
      <c r="DM166" s="40"/>
      <c r="DN166" s="40"/>
      <c r="DO166" s="40"/>
      <c r="DP166" s="40"/>
      <c r="DQ166" s="40"/>
      <c r="DR166" s="40"/>
      <c r="DS166" s="40"/>
      <c r="DT166" s="40"/>
      <c r="DU166" s="40"/>
      <c r="DV166" s="40"/>
      <c r="DW166" s="40"/>
      <c r="DX166" s="40"/>
      <c r="DY166" s="40"/>
      <c r="DZ166" s="40"/>
      <c r="EA166" s="40"/>
      <c r="EB166" s="40"/>
      <c r="EC166" s="40"/>
      <c r="ED166" s="40"/>
      <c r="EE166" s="40"/>
      <c r="EF166" s="40"/>
      <c r="EG166" s="40"/>
      <c r="EH166" s="40"/>
      <c r="EI166" s="40"/>
      <c r="EJ166" s="40"/>
      <c r="EK166" s="40"/>
    </row>
    <row r="167" spans="2:142" ht="16.5" thickBot="1">
      <c r="B167" s="9"/>
      <c r="C167" s="9"/>
      <c r="D167" s="9"/>
      <c r="E167" s="9"/>
      <c r="F167" s="10"/>
      <c r="G167" s="10"/>
      <c r="H167" s="10"/>
      <c r="I167" s="9"/>
      <c r="J167" s="10"/>
      <c r="K167" s="10"/>
      <c r="L167" s="9"/>
      <c r="M167" s="10"/>
      <c r="N167" s="10"/>
      <c r="O167" s="9"/>
      <c r="P167" s="10"/>
      <c r="Q167" s="10"/>
      <c r="R167" s="9"/>
      <c r="S167" s="10"/>
      <c r="T167" s="10"/>
      <c r="U167" s="9"/>
      <c r="V167" s="10"/>
      <c r="W167" s="10"/>
      <c r="X167" s="9"/>
      <c r="Y167" s="10"/>
      <c r="Z167" s="10"/>
      <c r="AA167" s="10"/>
      <c r="AB167" s="9"/>
      <c r="AC167" s="10"/>
      <c r="AD167" s="10"/>
      <c r="AE167" s="10"/>
      <c r="AF167" s="9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</row>
    <row r="168" spans="2:142" s="79" customFormat="1" ht="16.5" thickBot="1">
      <c r="B168" s="276" t="s">
        <v>114</v>
      </c>
      <c r="C168" s="276"/>
      <c r="D168" s="91"/>
      <c r="E168" s="280" t="s">
        <v>192</v>
      </c>
      <c r="F168" s="280"/>
      <c r="G168" s="91"/>
      <c r="H168" s="91"/>
      <c r="I168" s="280" t="s">
        <v>192</v>
      </c>
      <c r="J168" s="280"/>
      <c r="K168" s="91"/>
      <c r="L168" s="280" t="s">
        <v>192</v>
      </c>
      <c r="M168" s="280"/>
      <c r="N168" s="91"/>
      <c r="O168" s="280" t="s">
        <v>192</v>
      </c>
      <c r="P168" s="280"/>
      <c r="Q168" s="91"/>
      <c r="R168" s="280" t="s">
        <v>192</v>
      </c>
      <c r="S168" s="280"/>
      <c r="T168" s="91"/>
      <c r="U168" s="280" t="s">
        <v>192</v>
      </c>
      <c r="V168" s="280"/>
      <c r="W168" s="91"/>
      <c r="X168" s="280" t="s">
        <v>192</v>
      </c>
      <c r="Y168" s="280"/>
      <c r="Z168" s="91"/>
      <c r="AA168" s="91"/>
      <c r="AB168" s="280" t="s">
        <v>192</v>
      </c>
      <c r="AC168" s="280"/>
      <c r="AD168" s="91"/>
      <c r="AE168" s="91"/>
      <c r="AF168" s="280" t="s">
        <v>192</v>
      </c>
      <c r="AG168" s="280"/>
      <c r="AH168" s="91"/>
      <c r="AI168" s="91"/>
      <c r="AJ168" s="91"/>
      <c r="AK168" s="91"/>
      <c r="AL168" s="91"/>
      <c r="AM168" s="91"/>
      <c r="AN168" s="91"/>
      <c r="AO168" s="91"/>
      <c r="AP168" s="91"/>
      <c r="AQ168" s="91"/>
      <c r="AR168" s="91"/>
      <c r="AS168" s="91"/>
      <c r="AT168" s="91"/>
      <c r="AU168" s="91"/>
      <c r="AV168" s="91"/>
      <c r="AW168" s="91"/>
      <c r="AX168" s="91"/>
      <c r="AY168" s="91"/>
      <c r="AZ168" s="91"/>
      <c r="BA168" s="91"/>
      <c r="BB168" s="91"/>
      <c r="BC168" s="91"/>
      <c r="BD168" s="91"/>
      <c r="BE168" s="91"/>
      <c r="BF168" s="91"/>
      <c r="BG168" s="91"/>
      <c r="BH168" s="91"/>
      <c r="BI168" s="91"/>
      <c r="BJ168" s="91"/>
      <c r="BK168" s="91"/>
      <c r="BL168" s="91"/>
      <c r="BM168" s="91"/>
      <c r="BN168" s="91"/>
      <c r="BO168" s="91"/>
      <c r="BP168" s="91"/>
      <c r="BQ168" s="91"/>
      <c r="BR168" s="91"/>
      <c r="BS168" s="91"/>
      <c r="BT168" s="91"/>
      <c r="BU168" s="91"/>
      <c r="BV168" s="91"/>
      <c r="BW168" s="91"/>
      <c r="BX168" s="91"/>
      <c r="BY168" s="91"/>
      <c r="BZ168" s="91"/>
      <c r="CA168" s="91"/>
      <c r="CB168" s="91"/>
      <c r="CC168" s="91"/>
      <c r="CD168" s="91"/>
      <c r="CE168" s="91"/>
      <c r="CF168" s="91"/>
      <c r="CG168" s="91"/>
      <c r="CH168" s="91"/>
      <c r="CI168" s="91"/>
      <c r="CJ168" s="91"/>
      <c r="CK168" s="91"/>
      <c r="CL168" s="91"/>
      <c r="CM168" s="91"/>
      <c r="CN168" s="91"/>
      <c r="CO168" s="91"/>
      <c r="CP168" s="91"/>
      <c r="CQ168" s="91"/>
      <c r="CR168" s="91"/>
      <c r="CS168" s="91"/>
      <c r="CT168" s="91"/>
      <c r="CU168" s="91"/>
      <c r="CV168" s="91"/>
      <c r="CW168" s="91"/>
      <c r="CX168" s="91"/>
      <c r="CY168" s="91"/>
      <c r="CZ168" s="91"/>
      <c r="DA168" s="91"/>
      <c r="DB168" s="91"/>
      <c r="DC168" s="91"/>
      <c r="DD168" s="91"/>
      <c r="DE168" s="91"/>
      <c r="DF168" s="91"/>
      <c r="DG168" s="91"/>
      <c r="DH168" s="91"/>
      <c r="DI168" s="91"/>
      <c r="DJ168" s="91"/>
      <c r="DK168" s="91"/>
      <c r="DL168" s="91"/>
      <c r="DM168" s="91"/>
      <c r="DN168" s="91"/>
      <c r="DO168" s="91"/>
      <c r="DP168" s="91"/>
      <c r="DQ168" s="91"/>
      <c r="DR168" s="91"/>
      <c r="DS168" s="91"/>
      <c r="DT168" s="91"/>
      <c r="DU168" s="91"/>
      <c r="DV168" s="91"/>
      <c r="DW168" s="91"/>
      <c r="DX168" s="91"/>
      <c r="DY168" s="91"/>
      <c r="DZ168" s="91"/>
      <c r="EA168" s="91"/>
      <c r="EB168" s="91"/>
      <c r="EC168" s="91"/>
      <c r="ED168" s="91"/>
      <c r="EE168" s="91"/>
      <c r="EF168" s="91"/>
      <c r="EG168" s="91"/>
      <c r="EH168" s="91"/>
      <c r="EI168" s="91"/>
      <c r="EJ168" s="91"/>
      <c r="EK168" s="91"/>
    </row>
    <row r="169" spans="2:142" ht="16.5" thickBot="1">
      <c r="B169" s="101"/>
      <c r="C169" s="101" t="s">
        <v>115</v>
      </c>
      <c r="D169" s="17"/>
      <c r="E169" s="101"/>
      <c r="F169" s="101" t="s">
        <v>18</v>
      </c>
      <c r="G169" s="11"/>
      <c r="H169" s="11"/>
      <c r="I169" s="101"/>
      <c r="J169" s="101" t="s">
        <v>18</v>
      </c>
      <c r="K169" s="11"/>
      <c r="L169" s="101"/>
      <c r="M169" s="101" t="s">
        <v>18</v>
      </c>
      <c r="N169" s="11"/>
      <c r="O169" s="101"/>
      <c r="P169" s="101" t="s">
        <v>18</v>
      </c>
      <c r="Q169" s="11"/>
      <c r="R169" s="101"/>
      <c r="S169" s="101" t="s">
        <v>18</v>
      </c>
      <c r="T169" s="11"/>
      <c r="U169" s="101"/>
      <c r="V169" s="101" t="s">
        <v>18</v>
      </c>
      <c r="W169" s="11"/>
      <c r="X169" s="101"/>
      <c r="Y169" s="101" t="s">
        <v>18</v>
      </c>
      <c r="Z169" s="11"/>
      <c r="AA169" s="11"/>
      <c r="AB169" s="101"/>
      <c r="AC169" s="101" t="s">
        <v>18</v>
      </c>
      <c r="AD169" s="11"/>
      <c r="AE169" s="11"/>
      <c r="AF169" s="101"/>
      <c r="AG169" s="101" t="s">
        <v>18</v>
      </c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J169" s="11"/>
      <c r="BK169" s="11"/>
      <c r="BL169" s="11"/>
      <c r="BM169" s="11"/>
      <c r="BN169" s="11"/>
      <c r="BO169" s="11"/>
      <c r="BP169" s="11"/>
      <c r="BQ169" s="11"/>
      <c r="BR169" s="11"/>
      <c r="BS169" s="11"/>
      <c r="BT169" s="11"/>
      <c r="BU169" s="11"/>
      <c r="BV169" s="11"/>
      <c r="BW169" s="11"/>
      <c r="BX169" s="11"/>
      <c r="BY169" s="11"/>
      <c r="BZ169" s="11"/>
      <c r="CA169" s="11"/>
      <c r="CB169" s="11"/>
      <c r="CC169" s="11"/>
      <c r="CD169" s="11"/>
      <c r="CE169" s="11"/>
      <c r="CF169" s="11"/>
      <c r="CG169" s="11"/>
      <c r="CH169" s="11"/>
      <c r="CI169" s="11"/>
      <c r="CJ169" s="11"/>
      <c r="CK169" s="11"/>
      <c r="CL169" s="11"/>
      <c r="CM169" s="11"/>
      <c r="CN169" s="11"/>
      <c r="CO169" s="11"/>
      <c r="CP169" s="11"/>
      <c r="CQ169" s="11"/>
      <c r="CR169" s="11"/>
      <c r="CS169" s="11"/>
      <c r="CT169" s="11"/>
      <c r="CU169" s="11"/>
      <c r="CV169" s="11"/>
      <c r="CW169" s="11"/>
      <c r="CX169" s="11"/>
      <c r="CY169" s="11"/>
      <c r="CZ169" s="11"/>
      <c r="DA169" s="11"/>
      <c r="DB169" s="11"/>
      <c r="DC169" s="11"/>
      <c r="DD169" s="11"/>
      <c r="DE169" s="11"/>
      <c r="DF169" s="11"/>
      <c r="DG169" s="11"/>
      <c r="DH169" s="11"/>
      <c r="DI169" s="11"/>
      <c r="DJ169" s="11"/>
      <c r="DK169" s="11"/>
      <c r="DL169" s="11"/>
      <c r="DM169" s="11"/>
      <c r="DN169" s="11"/>
      <c r="DO169" s="11"/>
      <c r="DP169" s="11"/>
      <c r="DQ169" s="11"/>
      <c r="DR169" s="11"/>
      <c r="DS169" s="11"/>
      <c r="DT169" s="11"/>
      <c r="DU169" s="11"/>
      <c r="DV169" s="11"/>
      <c r="DW169" s="11"/>
      <c r="DX169" s="11"/>
      <c r="DY169" s="11"/>
      <c r="DZ169" s="11"/>
      <c r="EA169" s="11"/>
      <c r="EB169" s="11"/>
      <c r="EC169" s="11"/>
      <c r="ED169" s="11"/>
      <c r="EE169" s="11"/>
      <c r="EF169" s="11"/>
      <c r="EG169" s="11"/>
      <c r="EH169" s="11"/>
      <c r="EI169" s="11"/>
      <c r="EJ169" s="11"/>
      <c r="EK169" s="11"/>
    </row>
    <row r="170" spans="2:142" ht="16.5" thickBot="1">
      <c r="B170" s="98" t="s">
        <v>19</v>
      </c>
      <c r="C170" s="99" t="s">
        <v>16</v>
      </c>
      <c r="D170" s="28"/>
      <c r="E170" s="135"/>
      <c r="F170" s="136">
        <f>F34</f>
        <v>0</v>
      </c>
      <c r="G170" s="49"/>
      <c r="H170" s="49"/>
      <c r="I170" s="135"/>
      <c r="J170" s="136">
        <f>J34</f>
        <v>0</v>
      </c>
      <c r="K170" s="49"/>
      <c r="L170" s="135"/>
      <c r="M170" s="136">
        <f>M34</f>
        <v>0</v>
      </c>
      <c r="N170" s="49"/>
      <c r="O170" s="135"/>
      <c r="P170" s="136">
        <f>P34</f>
        <v>0</v>
      </c>
      <c r="Q170" s="49"/>
      <c r="R170" s="135"/>
      <c r="S170" s="136">
        <f>S34</f>
        <v>0</v>
      </c>
      <c r="T170" s="49"/>
      <c r="U170" s="135"/>
      <c r="V170" s="136">
        <f>V34</f>
        <v>0</v>
      </c>
      <c r="W170" s="49"/>
      <c r="X170" s="135"/>
      <c r="Y170" s="136">
        <f>Y34</f>
        <v>0</v>
      </c>
      <c r="Z170" s="49"/>
      <c r="AA170" s="49"/>
      <c r="AB170" s="135"/>
      <c r="AC170" s="136">
        <f>AC34</f>
        <v>0</v>
      </c>
      <c r="AD170" s="49"/>
      <c r="AE170" s="49"/>
      <c r="AF170" s="135"/>
      <c r="AG170" s="136">
        <f>AG34</f>
        <v>0</v>
      </c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</row>
    <row r="171" spans="2:142" ht="16.5" thickBot="1">
      <c r="B171" s="98" t="s">
        <v>21</v>
      </c>
      <c r="C171" s="99" t="s">
        <v>32</v>
      </c>
      <c r="D171" s="28"/>
      <c r="E171" s="135"/>
      <c r="F171" s="136">
        <f>F90</f>
        <v>0</v>
      </c>
      <c r="G171" s="49"/>
      <c r="H171" s="49"/>
      <c r="I171" s="135"/>
      <c r="J171" s="136">
        <f>J90</f>
        <v>0</v>
      </c>
      <c r="K171" s="49"/>
      <c r="L171" s="135"/>
      <c r="M171" s="136">
        <f>M90</f>
        <v>0</v>
      </c>
      <c r="N171" s="49"/>
      <c r="O171" s="135"/>
      <c r="P171" s="136">
        <f>P90</f>
        <v>0</v>
      </c>
      <c r="Q171" s="49"/>
      <c r="R171" s="135"/>
      <c r="S171" s="136">
        <f>S90</f>
        <v>0</v>
      </c>
      <c r="T171" s="49"/>
      <c r="U171" s="135"/>
      <c r="V171" s="136">
        <f>V90</f>
        <v>0</v>
      </c>
      <c r="W171" s="49"/>
      <c r="X171" s="135"/>
      <c r="Y171" s="136">
        <f>Y90</f>
        <v>0</v>
      </c>
      <c r="Z171" s="49"/>
      <c r="AA171" s="49"/>
      <c r="AB171" s="135"/>
      <c r="AC171" s="136">
        <f>AC90</f>
        <v>0</v>
      </c>
      <c r="AD171" s="49"/>
      <c r="AE171" s="49"/>
      <c r="AF171" s="135"/>
      <c r="AG171" s="136">
        <f>AG90</f>
        <v>0</v>
      </c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</row>
    <row r="172" spans="2:142" ht="16.5" thickBot="1">
      <c r="B172" s="98" t="s">
        <v>23</v>
      </c>
      <c r="C172" s="99" t="s">
        <v>67</v>
      </c>
      <c r="D172" s="28"/>
      <c r="E172" s="135"/>
      <c r="F172" s="136">
        <f>F102</f>
        <v>0</v>
      </c>
      <c r="G172" s="49"/>
      <c r="H172" s="49"/>
      <c r="I172" s="135"/>
      <c r="J172" s="136">
        <f>J102</f>
        <v>0</v>
      </c>
      <c r="K172" s="49"/>
      <c r="L172" s="135"/>
      <c r="M172" s="136">
        <f>M102</f>
        <v>0</v>
      </c>
      <c r="N172" s="49"/>
      <c r="O172" s="135"/>
      <c r="P172" s="136">
        <f>P102</f>
        <v>0</v>
      </c>
      <c r="Q172" s="49"/>
      <c r="R172" s="135"/>
      <c r="S172" s="136">
        <f>S102</f>
        <v>0</v>
      </c>
      <c r="T172" s="49"/>
      <c r="U172" s="135"/>
      <c r="V172" s="136">
        <f>V102</f>
        <v>0</v>
      </c>
      <c r="W172" s="49"/>
      <c r="X172" s="135"/>
      <c r="Y172" s="136">
        <f>Y102</f>
        <v>0</v>
      </c>
      <c r="Z172" s="49"/>
      <c r="AA172" s="49"/>
      <c r="AB172" s="135"/>
      <c r="AC172" s="136">
        <f>AC102</f>
        <v>0</v>
      </c>
      <c r="AD172" s="49"/>
      <c r="AE172" s="49"/>
      <c r="AF172" s="135"/>
      <c r="AG172" s="136">
        <f>AG102</f>
        <v>0</v>
      </c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</row>
    <row r="173" spans="2:142" ht="16.5" thickBot="1">
      <c r="B173" s="98" t="s">
        <v>25</v>
      </c>
      <c r="C173" s="99" t="s">
        <v>76</v>
      </c>
      <c r="D173" s="28"/>
      <c r="E173" s="135"/>
      <c r="F173" s="136">
        <f>F139</f>
        <v>0</v>
      </c>
      <c r="G173" s="49"/>
      <c r="H173" s="49"/>
      <c r="I173" s="135"/>
      <c r="J173" s="136">
        <f>J139</f>
        <v>0</v>
      </c>
      <c r="K173" s="49"/>
      <c r="L173" s="135"/>
      <c r="M173" s="136">
        <f>M139</f>
        <v>0</v>
      </c>
      <c r="N173" s="49"/>
      <c r="O173" s="135"/>
      <c r="P173" s="136">
        <f>P139</f>
        <v>0</v>
      </c>
      <c r="Q173" s="49"/>
      <c r="R173" s="135"/>
      <c r="S173" s="136">
        <f>S139</f>
        <v>0</v>
      </c>
      <c r="T173" s="49"/>
      <c r="U173" s="135"/>
      <c r="V173" s="136">
        <f>V139</f>
        <v>0</v>
      </c>
      <c r="W173" s="49"/>
      <c r="X173" s="135"/>
      <c r="Y173" s="136">
        <f>Y139</f>
        <v>0</v>
      </c>
      <c r="Z173" s="49"/>
      <c r="AA173" s="49"/>
      <c r="AB173" s="135"/>
      <c r="AC173" s="136">
        <f>AC139</f>
        <v>0</v>
      </c>
      <c r="AD173" s="49"/>
      <c r="AE173" s="49"/>
      <c r="AF173" s="135"/>
      <c r="AG173" s="136">
        <f>AG139</f>
        <v>0</v>
      </c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</row>
    <row r="174" spans="2:142" ht="16.5" thickBot="1">
      <c r="B174" s="98" t="s">
        <v>27</v>
      </c>
      <c r="C174" s="99" t="s">
        <v>96</v>
      </c>
      <c r="D174" s="28"/>
      <c r="E174" s="135"/>
      <c r="F174" s="136">
        <f>F147</f>
        <v>0</v>
      </c>
      <c r="G174" s="49"/>
      <c r="H174" s="49"/>
      <c r="I174" s="135"/>
      <c r="J174" s="136">
        <f>J147</f>
        <v>0</v>
      </c>
      <c r="K174" s="49"/>
      <c r="L174" s="135"/>
      <c r="M174" s="136">
        <f>M147</f>
        <v>0</v>
      </c>
      <c r="N174" s="49"/>
      <c r="O174" s="135"/>
      <c r="P174" s="136">
        <f>P147</f>
        <v>0</v>
      </c>
      <c r="Q174" s="49"/>
      <c r="R174" s="135"/>
      <c r="S174" s="136">
        <f>S147</f>
        <v>0</v>
      </c>
      <c r="T174" s="49"/>
      <c r="U174" s="135"/>
      <c r="V174" s="136">
        <f>V147</f>
        <v>0</v>
      </c>
      <c r="W174" s="49"/>
      <c r="X174" s="135"/>
      <c r="Y174" s="136">
        <f>Y147</f>
        <v>0</v>
      </c>
      <c r="Z174" s="49"/>
      <c r="AA174" s="49"/>
      <c r="AB174" s="135"/>
      <c r="AC174" s="136">
        <f>AC147</f>
        <v>0</v>
      </c>
      <c r="AD174" s="49"/>
      <c r="AE174" s="49"/>
      <c r="AF174" s="135"/>
      <c r="AG174" s="136">
        <f>AG147</f>
        <v>0</v>
      </c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</row>
    <row r="175" spans="2:142" ht="14.45" customHeight="1" thickBot="1">
      <c r="B175" s="286" t="s">
        <v>185</v>
      </c>
      <c r="C175" s="286"/>
      <c r="D175" s="29"/>
      <c r="E175" s="168"/>
      <c r="F175" s="169">
        <f>SUM(F170:F174)</f>
        <v>0</v>
      </c>
      <c r="G175" s="52"/>
      <c r="H175" s="52"/>
      <c r="I175" s="168"/>
      <c r="J175" s="169">
        <f>SUM(J170:J174)</f>
        <v>0</v>
      </c>
      <c r="K175" s="52"/>
      <c r="L175" s="168"/>
      <c r="M175" s="169">
        <f>SUM(M170:M174)</f>
        <v>0</v>
      </c>
      <c r="N175" s="52"/>
      <c r="O175" s="168"/>
      <c r="P175" s="169">
        <f>SUM(P170:P174)</f>
        <v>0</v>
      </c>
      <c r="Q175" s="52"/>
      <c r="R175" s="168"/>
      <c r="S175" s="169">
        <f>SUM(S170:S174)</f>
        <v>0</v>
      </c>
      <c r="T175" s="52"/>
      <c r="U175" s="168"/>
      <c r="V175" s="169">
        <f>SUM(V170:V174)</f>
        <v>0</v>
      </c>
      <c r="W175" s="52"/>
      <c r="X175" s="168"/>
      <c r="Y175" s="169">
        <f>SUM(Y170:Y174)</f>
        <v>0</v>
      </c>
      <c r="Z175" s="52"/>
      <c r="AA175" s="52"/>
      <c r="AB175" s="168"/>
      <c r="AC175" s="169">
        <f>SUM(AC170:AC174)</f>
        <v>0</v>
      </c>
      <c r="AD175" s="52"/>
      <c r="AE175" s="52"/>
      <c r="AF175" s="168"/>
      <c r="AG175" s="169">
        <f>SUM(AG170:AG174)</f>
        <v>0</v>
      </c>
      <c r="AH175" s="52"/>
      <c r="AI175" s="52"/>
      <c r="AJ175" s="52"/>
      <c r="AK175" s="52"/>
      <c r="AL175" s="52"/>
      <c r="AM175" s="52"/>
      <c r="AN175" s="52"/>
      <c r="AO175" s="52"/>
      <c r="AP175" s="52"/>
      <c r="AQ175" s="52"/>
      <c r="AR175" s="52"/>
      <c r="AS175" s="52"/>
      <c r="AT175" s="52"/>
      <c r="AU175" s="52"/>
      <c r="AV175" s="52"/>
      <c r="AW175" s="52"/>
      <c r="AX175" s="52"/>
      <c r="AY175" s="52"/>
      <c r="AZ175" s="52"/>
      <c r="BA175" s="52"/>
      <c r="BB175" s="52"/>
      <c r="BC175" s="52"/>
      <c r="BD175" s="52"/>
      <c r="BE175" s="52"/>
      <c r="BF175" s="52"/>
      <c r="BG175" s="52"/>
      <c r="BH175" s="52"/>
      <c r="BI175" s="52"/>
      <c r="BJ175" s="52"/>
      <c r="BK175" s="52"/>
      <c r="BL175" s="52"/>
      <c r="BM175" s="52"/>
      <c r="BN175" s="52"/>
      <c r="BO175" s="52"/>
      <c r="BP175" s="52"/>
      <c r="BQ175" s="52"/>
      <c r="BR175" s="52"/>
      <c r="BS175" s="52"/>
      <c r="BT175" s="52"/>
      <c r="BU175" s="52"/>
      <c r="BV175" s="52"/>
      <c r="BW175" s="52"/>
      <c r="BX175" s="52"/>
      <c r="BY175" s="52"/>
      <c r="BZ175" s="52"/>
      <c r="CA175" s="52"/>
      <c r="CB175" s="52"/>
      <c r="CC175" s="52"/>
      <c r="CD175" s="52"/>
      <c r="CE175" s="52"/>
      <c r="CF175" s="52"/>
      <c r="CG175" s="52"/>
      <c r="CH175" s="52"/>
      <c r="CI175" s="52"/>
      <c r="CJ175" s="52"/>
      <c r="CK175" s="52"/>
      <c r="CL175" s="52"/>
      <c r="CM175" s="52"/>
      <c r="CN175" s="52"/>
      <c r="CO175" s="52"/>
      <c r="CP175" s="52"/>
      <c r="CQ175" s="52"/>
      <c r="CR175" s="52"/>
      <c r="CS175" s="52"/>
      <c r="CT175" s="52"/>
      <c r="CU175" s="52"/>
      <c r="CV175" s="52"/>
      <c r="CW175" s="52"/>
      <c r="CX175" s="52"/>
      <c r="CY175" s="52"/>
      <c r="CZ175" s="52"/>
      <c r="DA175" s="52"/>
      <c r="DB175" s="52"/>
      <c r="DC175" s="52"/>
      <c r="DD175" s="52"/>
      <c r="DE175" s="52"/>
      <c r="DF175" s="52"/>
      <c r="DG175" s="52"/>
      <c r="DH175" s="52"/>
      <c r="DI175" s="52"/>
      <c r="DJ175" s="52"/>
      <c r="DK175" s="52"/>
      <c r="DL175" s="52"/>
      <c r="DM175" s="52"/>
      <c r="DN175" s="52"/>
      <c r="DO175" s="52"/>
      <c r="DP175" s="52"/>
      <c r="DQ175" s="52"/>
      <c r="DR175" s="52"/>
      <c r="DS175" s="52"/>
      <c r="DT175" s="52"/>
      <c r="DU175" s="52"/>
      <c r="DV175" s="52"/>
      <c r="DW175" s="52"/>
      <c r="DX175" s="52"/>
      <c r="DY175" s="52"/>
      <c r="DZ175" s="52"/>
      <c r="EA175" s="52"/>
      <c r="EB175" s="52"/>
      <c r="EC175" s="52"/>
      <c r="ED175" s="52"/>
      <c r="EE175" s="52"/>
      <c r="EF175" s="52"/>
      <c r="EG175" s="52"/>
      <c r="EH175" s="52"/>
      <c r="EI175" s="52"/>
      <c r="EJ175" s="52"/>
      <c r="EK175" s="52"/>
    </row>
    <row r="176" spans="2:142" ht="16.5" thickBot="1">
      <c r="B176" s="98" t="s">
        <v>29</v>
      </c>
      <c r="C176" s="99" t="s">
        <v>116</v>
      </c>
      <c r="D176" s="28"/>
      <c r="E176" s="135"/>
      <c r="F176" s="136">
        <f>F162</f>
        <v>0</v>
      </c>
      <c r="G176" s="49"/>
      <c r="H176" s="49"/>
      <c r="I176" s="135"/>
      <c r="J176" s="136">
        <f>J162</f>
        <v>0</v>
      </c>
      <c r="K176" s="49"/>
      <c r="L176" s="135"/>
      <c r="M176" s="136">
        <f>M162</f>
        <v>0</v>
      </c>
      <c r="N176" s="49"/>
      <c r="O176" s="135"/>
      <c r="P176" s="136">
        <f>P162</f>
        <v>0</v>
      </c>
      <c r="Q176" s="49"/>
      <c r="R176" s="135"/>
      <c r="S176" s="136">
        <f>S162</f>
        <v>0</v>
      </c>
      <c r="T176" s="49"/>
      <c r="U176" s="135"/>
      <c r="V176" s="136">
        <f>V162</f>
        <v>0</v>
      </c>
      <c r="W176" s="49"/>
      <c r="X176" s="135"/>
      <c r="Y176" s="136">
        <f>Y162</f>
        <v>0</v>
      </c>
      <c r="Z176" s="49"/>
      <c r="AA176" s="49"/>
      <c r="AB176" s="135"/>
      <c r="AC176" s="136">
        <f>AC162</f>
        <v>0</v>
      </c>
      <c r="AD176" s="49"/>
      <c r="AE176" s="49"/>
      <c r="AF176" s="135"/>
      <c r="AG176" s="136">
        <f>AG162</f>
        <v>0</v>
      </c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</row>
    <row r="177" spans="2:141" s="79" customFormat="1" ht="14.45" customHeight="1" thickBot="1">
      <c r="B177" s="276" t="s">
        <v>169</v>
      </c>
      <c r="C177" s="276"/>
      <c r="D177" s="83"/>
      <c r="E177" s="137"/>
      <c r="F177" s="125">
        <f>F175+F176</f>
        <v>0</v>
      </c>
      <c r="G177" s="81"/>
      <c r="H177" s="81"/>
      <c r="I177" s="137"/>
      <c r="J177" s="125">
        <f>J175+J176</f>
        <v>0</v>
      </c>
      <c r="K177" s="81"/>
      <c r="L177" s="137"/>
      <c r="M177" s="125">
        <f>M175+M176</f>
        <v>0</v>
      </c>
      <c r="N177" s="81"/>
      <c r="O177" s="137"/>
      <c r="P177" s="125">
        <f>P175+P176</f>
        <v>0</v>
      </c>
      <c r="Q177" s="81"/>
      <c r="R177" s="137"/>
      <c r="S177" s="125">
        <f>S175+S176</f>
        <v>0</v>
      </c>
      <c r="T177" s="81"/>
      <c r="U177" s="137"/>
      <c r="V177" s="125">
        <f>V175+V176</f>
        <v>0</v>
      </c>
      <c r="W177" s="81"/>
      <c r="X177" s="137"/>
      <c r="Y177" s="125">
        <f>Y175+Y176</f>
        <v>0</v>
      </c>
      <c r="Z177" s="81"/>
      <c r="AA177" s="81"/>
      <c r="AB177" s="137"/>
      <c r="AC177" s="125">
        <f>AC175+AC176</f>
        <v>0</v>
      </c>
      <c r="AD177" s="81"/>
      <c r="AE177" s="81"/>
      <c r="AF177" s="137"/>
      <c r="AG177" s="125">
        <f>AG175+AG176</f>
        <v>0</v>
      </c>
      <c r="AH177" s="81"/>
      <c r="AI177" s="81"/>
      <c r="AJ177" s="81"/>
      <c r="AK177" s="81"/>
      <c r="AL177" s="81"/>
      <c r="AM177" s="81"/>
      <c r="AN177" s="81"/>
      <c r="AO177" s="81"/>
      <c r="AP177" s="81"/>
      <c r="AQ177" s="81"/>
      <c r="AR177" s="81"/>
      <c r="AS177" s="81"/>
      <c r="AT177" s="81"/>
      <c r="AU177" s="81"/>
      <c r="AV177" s="81"/>
      <c r="AW177" s="81"/>
      <c r="AX177" s="81"/>
      <c r="AY177" s="81"/>
      <c r="AZ177" s="81"/>
      <c r="BA177" s="81"/>
      <c r="BB177" s="81"/>
      <c r="BC177" s="81"/>
      <c r="BD177" s="81"/>
      <c r="BE177" s="81"/>
      <c r="BF177" s="81"/>
      <c r="BG177" s="81"/>
      <c r="BH177" s="81"/>
      <c r="BI177" s="81"/>
      <c r="BJ177" s="81"/>
      <c r="BK177" s="81"/>
      <c r="BL177" s="81"/>
      <c r="BM177" s="81"/>
      <c r="BN177" s="81"/>
      <c r="BO177" s="81"/>
      <c r="BP177" s="81"/>
      <c r="BQ177" s="81"/>
      <c r="BR177" s="81"/>
      <c r="BS177" s="81"/>
      <c r="BT177" s="81"/>
      <c r="BU177" s="81"/>
      <c r="BV177" s="81"/>
      <c r="BW177" s="81"/>
      <c r="BX177" s="81"/>
      <c r="BY177" s="81"/>
      <c r="BZ177" s="81"/>
      <c r="CA177" s="81"/>
      <c r="CB177" s="81"/>
      <c r="CC177" s="81"/>
      <c r="CD177" s="81"/>
      <c r="CE177" s="81"/>
      <c r="CF177" s="81"/>
      <c r="CG177" s="81"/>
      <c r="CH177" s="81"/>
      <c r="CI177" s="81"/>
      <c r="CJ177" s="81"/>
      <c r="CK177" s="81"/>
      <c r="CL177" s="81"/>
      <c r="CM177" s="81"/>
      <c r="CN177" s="81"/>
      <c r="CO177" s="81"/>
      <c r="CP177" s="81"/>
      <c r="CQ177" s="81"/>
      <c r="CR177" s="81"/>
      <c r="CS177" s="81"/>
      <c r="CT177" s="81"/>
      <c r="CU177" s="81"/>
      <c r="CV177" s="81"/>
      <c r="CW177" s="81"/>
      <c r="CX177" s="81"/>
      <c r="CY177" s="81"/>
      <c r="CZ177" s="81"/>
      <c r="DA177" s="81"/>
      <c r="DB177" s="81"/>
      <c r="DC177" s="81"/>
      <c r="DD177" s="81"/>
      <c r="DE177" s="81"/>
      <c r="DF177" s="81"/>
      <c r="DG177" s="81"/>
      <c r="DH177" s="81"/>
      <c r="DI177" s="81"/>
      <c r="DJ177" s="81"/>
      <c r="DK177" s="81"/>
      <c r="DL177" s="81"/>
      <c r="DM177" s="81"/>
      <c r="DN177" s="81"/>
      <c r="DO177" s="81"/>
      <c r="DP177" s="81"/>
      <c r="DQ177" s="81"/>
      <c r="DR177" s="81"/>
      <c r="DS177" s="81"/>
      <c r="DT177" s="81"/>
      <c r="DU177" s="81"/>
      <c r="DV177" s="81"/>
      <c r="DW177" s="81"/>
      <c r="DX177" s="81"/>
      <c r="DY177" s="81"/>
      <c r="DZ177" s="81"/>
      <c r="EA177" s="81"/>
      <c r="EB177" s="81"/>
      <c r="EC177" s="81"/>
      <c r="ED177" s="81"/>
      <c r="EE177" s="81"/>
      <c r="EF177" s="81"/>
      <c r="EG177" s="81"/>
      <c r="EH177" s="81"/>
      <c r="EI177" s="81"/>
      <c r="EJ177" s="81"/>
      <c r="EK177" s="81"/>
    </row>
    <row r="178" spans="2:141" ht="16.5" thickBot="1">
      <c r="B178" s="276" t="s">
        <v>170</v>
      </c>
      <c r="C178" s="276"/>
      <c r="E178" s="159"/>
      <c r="F178" s="158">
        <f>'1-Dados Básicos'!$C$25</f>
        <v>7</v>
      </c>
      <c r="I178" s="159"/>
      <c r="J178" s="158">
        <f>'1-Dados Básicos'!$D$25</f>
        <v>6</v>
      </c>
      <c r="L178" s="159"/>
      <c r="M178" s="158">
        <f>'1-Dados Básicos'!$D$26</f>
        <v>9</v>
      </c>
      <c r="O178" s="159"/>
      <c r="P178" s="158">
        <f>'1-Dados Básicos'!$D$27</f>
        <v>12</v>
      </c>
      <c r="R178" s="159"/>
      <c r="S178" s="158">
        <f>'1-Dados Básicos'!$D$28</f>
        <v>8</v>
      </c>
      <c r="U178" s="159"/>
      <c r="V178" s="158">
        <f>'1-Dados Básicos'!$D$29</f>
        <v>8</v>
      </c>
      <c r="X178" s="159"/>
      <c r="Y178" s="158">
        <f>'1-Dados Básicos'!$D$30</f>
        <v>4</v>
      </c>
      <c r="AB178" s="159"/>
      <c r="AC178" s="158">
        <f>'1-Dados Básicos'!$E$25</f>
        <v>7</v>
      </c>
      <c r="AF178" s="159"/>
      <c r="AG178" s="158">
        <f>'1-Dados Básicos'!$F$26</f>
        <v>1</v>
      </c>
    </row>
    <row r="179" spans="2:141" ht="16.5" thickBot="1">
      <c r="B179" s="276" t="s">
        <v>184</v>
      </c>
      <c r="C179" s="276"/>
      <c r="E179" s="159"/>
      <c r="F179" s="171">
        <f>F177*F178</f>
        <v>0</v>
      </c>
      <c r="I179" s="159"/>
      <c r="J179" s="171">
        <f>J177*J178</f>
        <v>0</v>
      </c>
      <c r="L179" s="159"/>
      <c r="M179" s="171">
        <f>M177*M178</f>
        <v>0</v>
      </c>
      <c r="O179" s="159"/>
      <c r="P179" s="171">
        <f>P177*P178</f>
        <v>0</v>
      </c>
      <c r="R179" s="159"/>
      <c r="S179" s="171">
        <f>S177*S178</f>
        <v>0</v>
      </c>
      <c r="U179" s="159"/>
      <c r="V179" s="171">
        <f>V177*V178</f>
        <v>0</v>
      </c>
      <c r="X179" s="159"/>
      <c r="Y179" s="171">
        <f>Y177*Y178</f>
        <v>0</v>
      </c>
      <c r="AB179" s="159"/>
      <c r="AC179" s="171">
        <f>AC177*AC178</f>
        <v>0</v>
      </c>
      <c r="AF179" s="159"/>
      <c r="AG179" s="171">
        <f>AG177*AG178</f>
        <v>0</v>
      </c>
    </row>
    <row r="180" spans="2:141" ht="30.95" customHeight="1" thickBot="1"/>
    <row r="181" spans="2:141" s="79" customFormat="1" ht="16.5" thickBot="1">
      <c r="B181" s="276" t="s">
        <v>164</v>
      </c>
      <c r="C181" s="276"/>
      <c r="D181" s="91"/>
      <c r="E181" s="280" t="s">
        <v>164</v>
      </c>
      <c r="F181" s="280"/>
      <c r="G181" s="91"/>
      <c r="H181" s="91"/>
      <c r="I181" s="280" t="s">
        <v>164</v>
      </c>
      <c r="J181" s="280"/>
      <c r="K181" s="91"/>
      <c r="L181" s="280" t="s">
        <v>164</v>
      </c>
      <c r="M181" s="280"/>
      <c r="N181" s="91"/>
      <c r="O181" s="280" t="s">
        <v>164</v>
      </c>
      <c r="P181" s="280"/>
      <c r="Q181" s="91"/>
      <c r="R181" s="280" t="s">
        <v>164</v>
      </c>
      <c r="S181" s="280"/>
      <c r="T181" s="91"/>
      <c r="U181" s="280" t="s">
        <v>164</v>
      </c>
      <c r="V181" s="280"/>
      <c r="W181" s="91"/>
      <c r="X181" s="280" t="s">
        <v>164</v>
      </c>
      <c r="Y181" s="280"/>
      <c r="Z181" s="91"/>
      <c r="AA181" s="91"/>
      <c r="AB181" s="280" t="s">
        <v>164</v>
      </c>
      <c r="AC181" s="280"/>
      <c r="AD181" s="91"/>
      <c r="AE181" s="91"/>
      <c r="AF181" s="280" t="s">
        <v>164</v>
      </c>
      <c r="AG181" s="280"/>
      <c r="AH181" s="91"/>
      <c r="AI181" s="91"/>
      <c r="AJ181" s="91"/>
      <c r="AK181" s="91"/>
      <c r="AL181" s="91"/>
      <c r="AM181" s="91"/>
      <c r="AN181" s="91"/>
      <c r="AO181" s="91"/>
      <c r="AP181" s="91"/>
      <c r="AQ181" s="91"/>
      <c r="AR181" s="91"/>
      <c r="AS181" s="91"/>
      <c r="AT181" s="91"/>
      <c r="AU181" s="91"/>
      <c r="AV181" s="91"/>
      <c r="AW181" s="91"/>
      <c r="AX181" s="91"/>
      <c r="AY181" s="91"/>
      <c r="AZ181" s="91"/>
      <c r="BA181" s="91"/>
      <c r="BB181" s="91"/>
      <c r="BC181" s="91"/>
      <c r="BD181" s="91"/>
      <c r="BE181" s="91"/>
      <c r="BF181" s="91"/>
      <c r="BG181" s="91"/>
      <c r="BH181" s="91"/>
      <c r="BI181" s="91"/>
      <c r="BJ181" s="91"/>
      <c r="BK181" s="91"/>
      <c r="BL181" s="91"/>
      <c r="BM181" s="91"/>
      <c r="BN181" s="91"/>
      <c r="BO181" s="91"/>
      <c r="BP181" s="91"/>
      <c r="BQ181" s="91"/>
      <c r="BR181" s="91"/>
      <c r="BS181" s="91"/>
      <c r="BT181" s="91"/>
      <c r="BU181" s="91"/>
      <c r="BV181" s="91"/>
      <c r="BW181" s="91"/>
      <c r="BX181" s="91"/>
      <c r="BY181" s="91"/>
      <c r="BZ181" s="91"/>
      <c r="CA181" s="91"/>
      <c r="CB181" s="91"/>
      <c r="CC181" s="91"/>
      <c r="CD181" s="91"/>
      <c r="CE181" s="91"/>
      <c r="CF181" s="91"/>
      <c r="CG181" s="91"/>
      <c r="CH181" s="91"/>
      <c r="CI181" s="91"/>
      <c r="CJ181" s="91"/>
      <c r="CK181" s="91"/>
      <c r="CL181" s="91"/>
      <c r="CM181" s="91"/>
      <c r="CN181" s="91"/>
      <c r="CO181" s="91"/>
      <c r="CP181" s="91"/>
      <c r="CQ181" s="91"/>
      <c r="CR181" s="91"/>
      <c r="CS181" s="91"/>
      <c r="CT181" s="91"/>
      <c r="CU181" s="91"/>
      <c r="CV181" s="91"/>
      <c r="CW181" s="91"/>
      <c r="CX181" s="91"/>
      <c r="CY181" s="91"/>
      <c r="CZ181" s="91"/>
      <c r="DA181" s="91"/>
      <c r="DB181" s="91"/>
      <c r="DC181" s="91"/>
      <c r="DD181" s="91"/>
      <c r="DE181" s="91"/>
      <c r="DF181" s="91"/>
      <c r="DG181" s="91"/>
      <c r="DH181" s="91"/>
      <c r="DI181" s="91"/>
      <c r="DJ181" s="91"/>
      <c r="DK181" s="91"/>
      <c r="DL181" s="91"/>
      <c r="DM181" s="91"/>
      <c r="DN181" s="91"/>
      <c r="DO181" s="91"/>
      <c r="DP181" s="91"/>
      <c r="DQ181" s="91"/>
      <c r="DR181" s="91"/>
      <c r="DS181" s="91"/>
      <c r="DT181" s="91"/>
      <c r="DU181" s="91"/>
      <c r="DV181" s="91"/>
      <c r="DW181" s="91"/>
      <c r="DX181" s="91"/>
      <c r="DY181" s="91"/>
      <c r="DZ181" s="91"/>
      <c r="EA181" s="91"/>
      <c r="EB181" s="91"/>
      <c r="EC181" s="91"/>
      <c r="ED181" s="91"/>
      <c r="EE181" s="91"/>
      <c r="EF181" s="91"/>
      <c r="EG181" s="91"/>
      <c r="EH181" s="91"/>
      <c r="EI181" s="91"/>
      <c r="EJ181" s="91"/>
      <c r="EK181" s="91"/>
    </row>
    <row r="182" spans="2:141" ht="16.5" thickBot="1">
      <c r="B182" s="158" t="s">
        <v>19</v>
      </c>
      <c r="C182" s="159" t="s">
        <v>165</v>
      </c>
      <c r="E182" s="170">
        <v>8.3299999999999999E-2</v>
      </c>
      <c r="F182" s="136">
        <f>F$34*E182</f>
        <v>0</v>
      </c>
      <c r="I182" s="170">
        <v>8.3299999999999999E-2</v>
      </c>
      <c r="J182" s="136">
        <f>J$34*I182</f>
        <v>0</v>
      </c>
      <c r="L182" s="170">
        <v>8.3299999999999999E-2</v>
      </c>
      <c r="M182" s="136">
        <f>M$34*L182</f>
        <v>0</v>
      </c>
      <c r="O182" s="170">
        <v>8.3299999999999999E-2</v>
      </c>
      <c r="P182" s="136">
        <f>P$34*O182</f>
        <v>0</v>
      </c>
      <c r="R182" s="170">
        <v>8.3299999999999999E-2</v>
      </c>
      <c r="S182" s="136">
        <f>S$34*R182</f>
        <v>0</v>
      </c>
      <c r="U182" s="170">
        <v>8.3299999999999999E-2</v>
      </c>
      <c r="V182" s="136">
        <f>V$34*U182</f>
        <v>0</v>
      </c>
      <c r="X182" s="170">
        <v>8.3299999999999999E-2</v>
      </c>
      <c r="Y182" s="136">
        <f>Y$34*X182</f>
        <v>0</v>
      </c>
      <c r="AB182" s="170">
        <v>8.3299999999999999E-2</v>
      </c>
      <c r="AC182" s="136">
        <f>AC$34*AB182</f>
        <v>0</v>
      </c>
      <c r="AF182" s="170">
        <v>8.3299999999999999E-2</v>
      </c>
      <c r="AG182" s="136">
        <f>AG$34*AF182</f>
        <v>0</v>
      </c>
    </row>
    <row r="183" spans="2:141" ht="16.5" thickBot="1">
      <c r="B183" s="158" t="s">
        <v>21</v>
      </c>
      <c r="C183" s="159" t="s">
        <v>166</v>
      </c>
      <c r="E183" s="170">
        <v>0.121</v>
      </c>
      <c r="F183" s="136">
        <f t="shared" ref="F183:F185" si="44">F$34*E183</f>
        <v>0</v>
      </c>
      <c r="I183" s="170">
        <v>0.121</v>
      </c>
      <c r="J183" s="136">
        <f t="shared" ref="J183:J185" si="45">J$34*I183</f>
        <v>0</v>
      </c>
      <c r="L183" s="170">
        <v>0.121</v>
      </c>
      <c r="M183" s="136">
        <f t="shared" ref="M183:M185" si="46">M$34*L183</f>
        <v>0</v>
      </c>
      <c r="O183" s="170">
        <v>0.121</v>
      </c>
      <c r="P183" s="136">
        <f t="shared" ref="P183:P185" si="47">P$34*O183</f>
        <v>0</v>
      </c>
      <c r="R183" s="170">
        <v>0.121</v>
      </c>
      <c r="S183" s="136">
        <f t="shared" ref="S183:S185" si="48">S$34*R183</f>
        <v>0</v>
      </c>
      <c r="U183" s="170">
        <v>0.121</v>
      </c>
      <c r="V183" s="136">
        <f t="shared" ref="V183:V185" si="49">V$34*U183</f>
        <v>0</v>
      </c>
      <c r="X183" s="170">
        <v>0.121</v>
      </c>
      <c r="Y183" s="136">
        <f t="shared" ref="Y183:Y185" si="50">Y$34*X183</f>
        <v>0</v>
      </c>
      <c r="AB183" s="170">
        <v>0.121</v>
      </c>
      <c r="AC183" s="136">
        <f t="shared" ref="AC183:AC185" si="51">AC$34*AB183</f>
        <v>0</v>
      </c>
      <c r="AF183" s="170">
        <v>0.121</v>
      </c>
      <c r="AG183" s="136">
        <f t="shared" ref="AG183:AG185" si="52">AG$34*AF183</f>
        <v>0</v>
      </c>
    </row>
    <row r="184" spans="2:141" ht="16.5" thickBot="1">
      <c r="B184" s="158" t="s">
        <v>23</v>
      </c>
      <c r="C184" s="159" t="s">
        <v>167</v>
      </c>
      <c r="E184" s="170">
        <v>0.04</v>
      </c>
      <c r="F184" s="136">
        <f t="shared" si="44"/>
        <v>0</v>
      </c>
      <c r="I184" s="170">
        <v>0.04</v>
      </c>
      <c r="J184" s="136">
        <f t="shared" si="45"/>
        <v>0</v>
      </c>
      <c r="L184" s="170">
        <v>0.04</v>
      </c>
      <c r="M184" s="136">
        <f t="shared" si="46"/>
        <v>0</v>
      </c>
      <c r="O184" s="170">
        <v>0.04</v>
      </c>
      <c r="P184" s="136">
        <f t="shared" si="47"/>
        <v>0</v>
      </c>
      <c r="R184" s="170">
        <v>0.04</v>
      </c>
      <c r="S184" s="136">
        <f t="shared" si="48"/>
        <v>0</v>
      </c>
      <c r="U184" s="170">
        <v>0.04</v>
      </c>
      <c r="V184" s="136">
        <f t="shared" si="49"/>
        <v>0</v>
      </c>
      <c r="X184" s="170">
        <v>0.04</v>
      </c>
      <c r="Y184" s="136">
        <f t="shared" si="50"/>
        <v>0</v>
      </c>
      <c r="AB184" s="170">
        <v>0.04</v>
      </c>
      <c r="AC184" s="136">
        <f t="shared" si="51"/>
        <v>0</v>
      </c>
      <c r="AF184" s="170">
        <v>0.04</v>
      </c>
      <c r="AG184" s="136">
        <f t="shared" si="52"/>
        <v>0</v>
      </c>
    </row>
    <row r="185" spans="2:141" ht="16.5" thickBot="1">
      <c r="B185" s="158" t="s">
        <v>25</v>
      </c>
      <c r="C185" s="159" t="s">
        <v>168</v>
      </c>
      <c r="E185" s="170">
        <f>IF(E54&lt;=1%,7.39%,IF(E54&gt;=3%,7.82%,7.6%))</f>
        <v>7.3899999999999993E-2</v>
      </c>
      <c r="F185" s="136">
        <f t="shared" si="44"/>
        <v>0</v>
      </c>
      <c r="I185" s="170">
        <f>IF(I54&lt;=1%,7.39%,IF(I54&gt;=3%,7.82%,7.6%))</f>
        <v>7.3899999999999993E-2</v>
      </c>
      <c r="J185" s="136">
        <f t="shared" si="45"/>
        <v>0</v>
      </c>
      <c r="L185" s="170">
        <f>IF(L54&lt;=1%,7.39%,IF(L54&gt;=3%,7.82%,7.6%))</f>
        <v>7.3899999999999993E-2</v>
      </c>
      <c r="M185" s="136">
        <f t="shared" si="46"/>
        <v>0</v>
      </c>
      <c r="O185" s="170">
        <f>IF(O54&lt;=1%,7.39%,IF(O54&gt;=3%,7.82%,7.6%))</f>
        <v>7.3899999999999993E-2</v>
      </c>
      <c r="P185" s="136">
        <f t="shared" si="47"/>
        <v>0</v>
      </c>
      <c r="R185" s="170">
        <f>IF(R54&lt;=1%,7.39%,IF(R54&gt;=3%,7.82%,7.6%))</f>
        <v>7.3899999999999993E-2</v>
      </c>
      <c r="S185" s="136">
        <f t="shared" si="48"/>
        <v>0</v>
      </c>
      <c r="U185" s="170">
        <f>IF(U54&lt;=1%,7.39%,IF(U54&gt;=3%,7.82%,7.6%))</f>
        <v>7.3899999999999993E-2</v>
      </c>
      <c r="V185" s="136">
        <f t="shared" si="49"/>
        <v>0</v>
      </c>
      <c r="X185" s="170">
        <f>IF(X54&lt;=1%,7.39%,IF(X54&gt;=3%,7.82%,7.6%))</f>
        <v>7.3899999999999993E-2</v>
      </c>
      <c r="Y185" s="136">
        <f t="shared" si="50"/>
        <v>0</v>
      </c>
      <c r="AB185" s="170">
        <f>IF(AB54&lt;=1%,7.39%,IF(AB54&gt;=3%,7.82%,7.6%))</f>
        <v>7.3899999999999993E-2</v>
      </c>
      <c r="AC185" s="136">
        <f t="shared" si="51"/>
        <v>0</v>
      </c>
      <c r="AF185" s="170">
        <f>IF(AF54&lt;=1%,7.39%,IF(AF54&gt;=3%,7.82%,7.6%))</f>
        <v>7.3899999999999993E-2</v>
      </c>
      <c r="AG185" s="136">
        <f t="shared" si="52"/>
        <v>0</v>
      </c>
    </row>
    <row r="186" spans="2:141" s="79" customFormat="1" ht="16.5" thickBot="1">
      <c r="B186" s="276" t="s">
        <v>172</v>
      </c>
      <c r="C186" s="276"/>
      <c r="D186" s="91"/>
      <c r="E186" s="157"/>
      <c r="F186" s="125">
        <f>SUM(F182:F185)</f>
        <v>0</v>
      </c>
      <c r="G186" s="91"/>
      <c r="H186" s="91"/>
      <c r="I186" s="157"/>
      <c r="J186" s="125">
        <f>SUM(J182:J185)</f>
        <v>0</v>
      </c>
      <c r="K186" s="91"/>
      <c r="L186" s="157"/>
      <c r="M186" s="125">
        <f>SUM(M182:M185)</f>
        <v>0</v>
      </c>
      <c r="N186" s="91"/>
      <c r="O186" s="157"/>
      <c r="P186" s="125">
        <f>SUM(P182:P185)</f>
        <v>0</v>
      </c>
      <c r="Q186" s="91"/>
      <c r="R186" s="157"/>
      <c r="S186" s="125">
        <f>SUM(S182:S185)</f>
        <v>0</v>
      </c>
      <c r="T186" s="91"/>
      <c r="U186" s="157"/>
      <c r="V186" s="125">
        <f>SUM(V182:V185)</f>
        <v>0</v>
      </c>
      <c r="W186" s="91"/>
      <c r="X186" s="157"/>
      <c r="Y186" s="125">
        <f>SUM(Y182:Y185)</f>
        <v>0</v>
      </c>
      <c r="Z186" s="91"/>
      <c r="AA186" s="91"/>
      <c r="AB186" s="157"/>
      <c r="AC186" s="125">
        <f>SUM(AC182:AC185)</f>
        <v>0</v>
      </c>
      <c r="AD186" s="91"/>
      <c r="AE186" s="91"/>
      <c r="AF186" s="157"/>
      <c r="AG186" s="125">
        <f>SUM(AG182:AG185)</f>
        <v>0</v>
      </c>
      <c r="AH186" s="91"/>
      <c r="AI186" s="91"/>
      <c r="AJ186" s="91"/>
      <c r="AK186" s="91"/>
      <c r="AL186" s="91"/>
      <c r="AM186" s="91"/>
      <c r="AN186" s="91"/>
      <c r="AO186" s="91"/>
      <c r="AP186" s="91"/>
      <c r="AQ186" s="91"/>
      <c r="AR186" s="91"/>
      <c r="AS186" s="91"/>
      <c r="AT186" s="91"/>
      <c r="AU186" s="91"/>
      <c r="AV186" s="91"/>
      <c r="AW186" s="91"/>
      <c r="AX186" s="91"/>
      <c r="AY186" s="91"/>
      <c r="AZ186" s="91"/>
      <c r="BA186" s="91"/>
      <c r="BB186" s="91"/>
      <c r="BC186" s="91"/>
      <c r="BD186" s="91"/>
      <c r="BE186" s="91"/>
      <c r="BF186" s="91"/>
      <c r="BG186" s="91"/>
      <c r="BH186" s="91"/>
      <c r="BI186" s="91"/>
      <c r="BJ186" s="91"/>
      <c r="BK186" s="91"/>
      <c r="BL186" s="91"/>
      <c r="BM186" s="91"/>
      <c r="BN186" s="91"/>
      <c r="BO186" s="91"/>
      <c r="BP186" s="91"/>
      <c r="BQ186" s="91"/>
      <c r="BR186" s="91"/>
      <c r="BS186" s="91"/>
      <c r="BT186" s="91"/>
      <c r="BU186" s="91"/>
      <c r="BV186" s="91"/>
      <c r="BW186" s="91"/>
      <c r="BX186" s="91"/>
      <c r="BY186" s="91"/>
      <c r="BZ186" s="91"/>
      <c r="CA186" s="91"/>
      <c r="CB186" s="91"/>
      <c r="CC186" s="91"/>
      <c r="CD186" s="91"/>
      <c r="CE186" s="91"/>
      <c r="CF186" s="91"/>
      <c r="CG186" s="91"/>
      <c r="CH186" s="91"/>
      <c r="CI186" s="91"/>
      <c r="CJ186" s="91"/>
      <c r="CK186" s="91"/>
      <c r="CL186" s="91"/>
      <c r="CM186" s="91"/>
      <c r="CN186" s="91"/>
      <c r="CO186" s="91"/>
      <c r="CP186" s="91"/>
      <c r="CQ186" s="91"/>
      <c r="CR186" s="91"/>
      <c r="CS186" s="91"/>
      <c r="CT186" s="91"/>
      <c r="CU186" s="91"/>
      <c r="CV186" s="91"/>
      <c r="CW186" s="91"/>
      <c r="CX186" s="91"/>
      <c r="CY186" s="91"/>
      <c r="CZ186" s="91"/>
      <c r="DA186" s="91"/>
      <c r="DB186" s="91"/>
      <c r="DC186" s="91"/>
      <c r="DD186" s="91"/>
      <c r="DE186" s="91"/>
      <c r="DF186" s="91"/>
      <c r="DG186" s="91"/>
      <c r="DH186" s="91"/>
      <c r="DI186" s="91"/>
      <c r="DJ186" s="91"/>
      <c r="DK186" s="91"/>
      <c r="DL186" s="91"/>
      <c r="DM186" s="91"/>
      <c r="DN186" s="91"/>
      <c r="DO186" s="91"/>
      <c r="DP186" s="91"/>
      <c r="DQ186" s="91"/>
      <c r="DR186" s="91"/>
      <c r="DS186" s="91"/>
      <c r="DT186" s="91"/>
      <c r="DU186" s="91"/>
      <c r="DV186" s="91"/>
      <c r="DW186" s="91"/>
      <c r="DX186" s="91"/>
      <c r="DY186" s="91"/>
      <c r="DZ186" s="91"/>
      <c r="EA186" s="91"/>
      <c r="EB186" s="91"/>
      <c r="EC186" s="91"/>
      <c r="ED186" s="91"/>
      <c r="EE186" s="91"/>
      <c r="EF186" s="91"/>
      <c r="EG186" s="91"/>
      <c r="EH186" s="91"/>
      <c r="EI186" s="91"/>
      <c r="EJ186" s="91"/>
      <c r="EK186" s="91"/>
    </row>
    <row r="187" spans="2:141" s="79" customFormat="1" ht="16.5" thickBot="1">
      <c r="B187" s="276" t="s">
        <v>171</v>
      </c>
      <c r="C187" s="276"/>
      <c r="D187" s="91"/>
      <c r="E187" s="157"/>
      <c r="F187" s="125">
        <f>F178*F186</f>
        <v>0</v>
      </c>
      <c r="G187" s="91"/>
      <c r="H187" s="91"/>
      <c r="I187" s="157"/>
      <c r="J187" s="125">
        <f>J178*J186</f>
        <v>0</v>
      </c>
      <c r="K187" s="91"/>
      <c r="L187" s="157"/>
      <c r="M187" s="125">
        <f>M178*M186</f>
        <v>0</v>
      </c>
      <c r="N187" s="91"/>
      <c r="O187" s="157"/>
      <c r="P187" s="125">
        <f>P178*P186</f>
        <v>0</v>
      </c>
      <c r="Q187" s="91"/>
      <c r="R187" s="157"/>
      <c r="S187" s="125">
        <f>S178*S186</f>
        <v>0</v>
      </c>
      <c r="T187" s="91"/>
      <c r="U187" s="157"/>
      <c r="V187" s="125">
        <f>V178*V186</f>
        <v>0</v>
      </c>
      <c r="W187" s="91"/>
      <c r="X187" s="157"/>
      <c r="Y187" s="125">
        <f>Y178*Y186</f>
        <v>0</v>
      </c>
      <c r="Z187" s="91"/>
      <c r="AA187" s="91"/>
      <c r="AB187" s="157"/>
      <c r="AC187" s="125">
        <f>AC178*AC186</f>
        <v>0</v>
      </c>
      <c r="AD187" s="91"/>
      <c r="AE187" s="91"/>
      <c r="AF187" s="157"/>
      <c r="AG187" s="125">
        <f>AG178*AG186</f>
        <v>0</v>
      </c>
      <c r="AH187" s="91"/>
      <c r="AI187" s="91"/>
      <c r="AJ187" s="91"/>
      <c r="AK187" s="91"/>
      <c r="AL187" s="91"/>
      <c r="AM187" s="91"/>
      <c r="AN187" s="91"/>
      <c r="AO187" s="91"/>
      <c r="AP187" s="91"/>
      <c r="AQ187" s="91"/>
      <c r="AR187" s="91"/>
      <c r="AS187" s="91"/>
      <c r="AT187" s="91"/>
      <c r="AU187" s="91"/>
      <c r="AV187" s="91"/>
      <c r="AW187" s="91"/>
      <c r="AX187" s="91"/>
      <c r="AY187" s="91"/>
      <c r="AZ187" s="91"/>
      <c r="BA187" s="91"/>
      <c r="BB187" s="91"/>
      <c r="BC187" s="91"/>
      <c r="BD187" s="91"/>
      <c r="BE187" s="91"/>
      <c r="BF187" s="91"/>
      <c r="BG187" s="91"/>
      <c r="BH187" s="91"/>
      <c r="BI187" s="91"/>
      <c r="BJ187" s="91"/>
      <c r="BK187" s="91"/>
      <c r="BL187" s="91"/>
      <c r="BM187" s="91"/>
      <c r="BN187" s="91"/>
      <c r="BO187" s="91"/>
      <c r="BP187" s="91"/>
      <c r="BQ187" s="91"/>
      <c r="BR187" s="91"/>
      <c r="BS187" s="91"/>
      <c r="BT187" s="91"/>
      <c r="BU187" s="91"/>
      <c r="BV187" s="91"/>
      <c r="BW187" s="91"/>
      <c r="BX187" s="91"/>
      <c r="BY187" s="91"/>
      <c r="BZ187" s="91"/>
      <c r="CA187" s="91"/>
      <c r="CB187" s="91"/>
      <c r="CC187" s="91"/>
      <c r="CD187" s="91"/>
      <c r="CE187" s="91"/>
      <c r="CF187" s="91"/>
      <c r="CG187" s="91"/>
      <c r="CH187" s="91"/>
      <c r="CI187" s="91"/>
      <c r="CJ187" s="91"/>
      <c r="CK187" s="91"/>
      <c r="CL187" s="91"/>
      <c r="CM187" s="91"/>
      <c r="CN187" s="91"/>
      <c r="CO187" s="91"/>
      <c r="CP187" s="91"/>
      <c r="CQ187" s="91"/>
      <c r="CR187" s="91"/>
      <c r="CS187" s="91"/>
      <c r="CT187" s="91"/>
      <c r="CU187" s="91"/>
      <c r="CV187" s="91"/>
      <c r="CW187" s="91"/>
      <c r="CX187" s="91"/>
      <c r="CY187" s="91"/>
      <c r="CZ187" s="91"/>
      <c r="DA187" s="91"/>
      <c r="DB187" s="91"/>
      <c r="DC187" s="91"/>
      <c r="DD187" s="91"/>
      <c r="DE187" s="91"/>
      <c r="DF187" s="91"/>
      <c r="DG187" s="91"/>
      <c r="DH187" s="91"/>
      <c r="DI187" s="91"/>
      <c r="DJ187" s="91"/>
      <c r="DK187" s="91"/>
      <c r="DL187" s="91"/>
      <c r="DM187" s="91"/>
      <c r="DN187" s="91"/>
      <c r="DO187" s="91"/>
      <c r="DP187" s="91"/>
      <c r="DQ187" s="91"/>
      <c r="DR187" s="91"/>
      <c r="DS187" s="91"/>
      <c r="DT187" s="91"/>
      <c r="DU187" s="91"/>
      <c r="DV187" s="91"/>
      <c r="DW187" s="91"/>
      <c r="DX187" s="91"/>
      <c r="DY187" s="91"/>
      <c r="DZ187" s="91"/>
      <c r="EA187" s="91"/>
      <c r="EB187" s="91"/>
      <c r="EC187" s="91"/>
      <c r="ED187" s="91"/>
      <c r="EE187" s="91"/>
      <c r="EF187" s="91"/>
      <c r="EG187" s="91"/>
      <c r="EH187" s="91"/>
      <c r="EI187" s="91"/>
      <c r="EJ187" s="91"/>
      <c r="EK187" s="91"/>
    </row>
  </sheetData>
  <mergeCells count="241">
    <mergeCell ref="AF181:AG181"/>
    <mergeCell ref="AB135:AC135"/>
    <mergeCell ref="AF135:AG135"/>
    <mergeCell ref="AB141:AC141"/>
    <mergeCell ref="AF141:AG141"/>
    <mergeCell ref="AB149:AC149"/>
    <mergeCell ref="AF149:AG149"/>
    <mergeCell ref="AF85:AG85"/>
    <mergeCell ref="AB92:AC92"/>
    <mergeCell ref="AF92:AG92"/>
    <mergeCell ref="AB108:AC108"/>
    <mergeCell ref="AF108:AG108"/>
    <mergeCell ref="AB111:AC111"/>
    <mergeCell ref="AF111:AG111"/>
    <mergeCell ref="AF168:AG168"/>
    <mergeCell ref="AB129:AC129"/>
    <mergeCell ref="AB15:AC15"/>
    <mergeCell ref="AF15:AG15"/>
    <mergeCell ref="AB16:AC16"/>
    <mergeCell ref="AF16:AG16"/>
    <mergeCell ref="X135:Y135"/>
    <mergeCell ref="X141:Y141"/>
    <mergeCell ref="AF129:AG129"/>
    <mergeCell ref="AF38:AG38"/>
    <mergeCell ref="AB43:AC43"/>
    <mergeCell ref="AF43:AG43"/>
    <mergeCell ref="AB49:AC49"/>
    <mergeCell ref="AF49:AG49"/>
    <mergeCell ref="AB72:AC72"/>
    <mergeCell ref="AF72:AG72"/>
    <mergeCell ref="AF17:AG17"/>
    <mergeCell ref="AB18:AC18"/>
    <mergeCell ref="AF18:AG18"/>
    <mergeCell ref="AB19:AC19"/>
    <mergeCell ref="AF19:AG19"/>
    <mergeCell ref="AB25:AC25"/>
    <mergeCell ref="AF25:AG25"/>
    <mergeCell ref="AB17:AC17"/>
    <mergeCell ref="AB38:AC38"/>
    <mergeCell ref="AB85:AC85"/>
    <mergeCell ref="X72:Y72"/>
    <mergeCell ref="X85:Y85"/>
    <mergeCell ref="X92:Y92"/>
    <mergeCell ref="X108:Y108"/>
    <mergeCell ref="X111:Y111"/>
    <mergeCell ref="X129:Y129"/>
    <mergeCell ref="X18:Y18"/>
    <mergeCell ref="X19:Y19"/>
    <mergeCell ref="X25:Y25"/>
    <mergeCell ref="X38:Y38"/>
    <mergeCell ref="X43:Y43"/>
    <mergeCell ref="X49:Y49"/>
    <mergeCell ref="U149:V149"/>
    <mergeCell ref="U168:V168"/>
    <mergeCell ref="U181:V181"/>
    <mergeCell ref="X12:Y12"/>
    <mergeCell ref="X13:Y13"/>
    <mergeCell ref="X14:Y14"/>
    <mergeCell ref="X15:Y15"/>
    <mergeCell ref="X16:Y16"/>
    <mergeCell ref="X17:Y17"/>
    <mergeCell ref="U85:V85"/>
    <mergeCell ref="U92:V92"/>
    <mergeCell ref="U108:V108"/>
    <mergeCell ref="U111:V111"/>
    <mergeCell ref="U129:V129"/>
    <mergeCell ref="U135:V135"/>
    <mergeCell ref="U19:V19"/>
    <mergeCell ref="U25:V25"/>
    <mergeCell ref="U38:V38"/>
    <mergeCell ref="U43:V43"/>
    <mergeCell ref="U49:V49"/>
    <mergeCell ref="U72:V72"/>
    <mergeCell ref="U13:V13"/>
    <mergeCell ref="U14:V14"/>
    <mergeCell ref="X149:Y149"/>
    <mergeCell ref="U15:V15"/>
    <mergeCell ref="U16:V16"/>
    <mergeCell ref="U17:V17"/>
    <mergeCell ref="U18:V18"/>
    <mergeCell ref="R108:S108"/>
    <mergeCell ref="R111:S111"/>
    <mergeCell ref="R129:S129"/>
    <mergeCell ref="R135:S135"/>
    <mergeCell ref="R141:S141"/>
    <mergeCell ref="U141:V141"/>
    <mergeCell ref="R149:S149"/>
    <mergeCell ref="R19:S19"/>
    <mergeCell ref="R25:S25"/>
    <mergeCell ref="R38:S38"/>
    <mergeCell ref="R43:S43"/>
    <mergeCell ref="R49:S49"/>
    <mergeCell ref="R72:S72"/>
    <mergeCell ref="O111:P111"/>
    <mergeCell ref="O129:P129"/>
    <mergeCell ref="O135:P135"/>
    <mergeCell ref="O141:P141"/>
    <mergeCell ref="O149:P149"/>
    <mergeCell ref="R92:S92"/>
    <mergeCell ref="O19:P19"/>
    <mergeCell ref="O25:P25"/>
    <mergeCell ref="O38:P38"/>
    <mergeCell ref="O43:P43"/>
    <mergeCell ref="O49:P49"/>
    <mergeCell ref="O72:P72"/>
    <mergeCell ref="O85:P85"/>
    <mergeCell ref="O92:P92"/>
    <mergeCell ref="O108:P108"/>
    <mergeCell ref="R85:S85"/>
    <mergeCell ref="L43:M43"/>
    <mergeCell ref="L49:M49"/>
    <mergeCell ref="L72:M72"/>
    <mergeCell ref="L85:M85"/>
    <mergeCell ref="L92:M92"/>
    <mergeCell ref="B186:C186"/>
    <mergeCell ref="B187:C187"/>
    <mergeCell ref="L12:M12"/>
    <mergeCell ref="L13:M13"/>
    <mergeCell ref="L14:M14"/>
    <mergeCell ref="L15:M15"/>
    <mergeCell ref="L16:M16"/>
    <mergeCell ref="L17:M17"/>
    <mergeCell ref="L18:M18"/>
    <mergeCell ref="L19:M19"/>
    <mergeCell ref="B178:C178"/>
    <mergeCell ref="B179:C179"/>
    <mergeCell ref="B181:C181"/>
    <mergeCell ref="E181:F181"/>
    <mergeCell ref="I181:J181"/>
    <mergeCell ref="L181:M181"/>
    <mergeCell ref="B147:C147"/>
    <mergeCell ref="B149:C149"/>
    <mergeCell ref="E149:F149"/>
    <mergeCell ref="I149:J149"/>
    <mergeCell ref="B162:C162"/>
    <mergeCell ref="L149:M149"/>
    <mergeCell ref="E135:F135"/>
    <mergeCell ref="I135:J135"/>
    <mergeCell ref="O181:P181"/>
    <mergeCell ref="R181:S181"/>
    <mergeCell ref="AB181:AC181"/>
    <mergeCell ref="B168:C168"/>
    <mergeCell ref="E168:F168"/>
    <mergeCell ref="I168:J168"/>
    <mergeCell ref="B175:C175"/>
    <mergeCell ref="B177:C177"/>
    <mergeCell ref="L168:M168"/>
    <mergeCell ref="R168:S168"/>
    <mergeCell ref="AB168:AC168"/>
    <mergeCell ref="O168:P168"/>
    <mergeCell ref="X168:Y168"/>
    <mergeCell ref="X181:Y181"/>
    <mergeCell ref="B139:C139"/>
    <mergeCell ref="B141:C141"/>
    <mergeCell ref="E141:F141"/>
    <mergeCell ref="I141:J141"/>
    <mergeCell ref="L135:M135"/>
    <mergeCell ref="L141:M141"/>
    <mergeCell ref="B121:C121"/>
    <mergeCell ref="B129:C129"/>
    <mergeCell ref="E129:F129"/>
    <mergeCell ref="I129:J129"/>
    <mergeCell ref="B133:C133"/>
    <mergeCell ref="L129:M129"/>
    <mergeCell ref="B108:C108"/>
    <mergeCell ref="E108:F108"/>
    <mergeCell ref="I108:J108"/>
    <mergeCell ref="B111:C111"/>
    <mergeCell ref="E111:F111"/>
    <mergeCell ref="I111:J111"/>
    <mergeCell ref="L111:M111"/>
    <mergeCell ref="B90:C90"/>
    <mergeCell ref="B92:C92"/>
    <mergeCell ref="E92:F92"/>
    <mergeCell ref="I92:J92"/>
    <mergeCell ref="B102:C102"/>
    <mergeCell ref="L108:M108"/>
    <mergeCell ref="B72:C72"/>
    <mergeCell ref="E72:F72"/>
    <mergeCell ref="I72:J72"/>
    <mergeCell ref="B80:C80"/>
    <mergeCell ref="B85:C85"/>
    <mergeCell ref="E85:F85"/>
    <mergeCell ref="I85:J85"/>
    <mergeCell ref="B47:C47"/>
    <mergeCell ref="B49:C49"/>
    <mergeCell ref="E49:F49"/>
    <mergeCell ref="I49:J49"/>
    <mergeCell ref="B60:C60"/>
    <mergeCell ref="B34:C34"/>
    <mergeCell ref="B38:C38"/>
    <mergeCell ref="E38:F38"/>
    <mergeCell ref="I38:J38"/>
    <mergeCell ref="B43:C43"/>
    <mergeCell ref="E43:F43"/>
    <mergeCell ref="I43:J43"/>
    <mergeCell ref="L38:M38"/>
    <mergeCell ref="E19:F19"/>
    <mergeCell ref="I19:J19"/>
    <mergeCell ref="B25:C25"/>
    <mergeCell ref="E25:F25"/>
    <mergeCell ref="I25:J25"/>
    <mergeCell ref="L25:M25"/>
    <mergeCell ref="E18:F18"/>
    <mergeCell ref="I18:J18"/>
    <mergeCell ref="O18:P18"/>
    <mergeCell ref="R17:S17"/>
    <mergeCell ref="R18:S18"/>
    <mergeCell ref="E15:F15"/>
    <mergeCell ref="I15:J15"/>
    <mergeCell ref="E16:F16"/>
    <mergeCell ref="I16:J16"/>
    <mergeCell ref="O15:P15"/>
    <mergeCell ref="O16:P16"/>
    <mergeCell ref="R15:S15"/>
    <mergeCell ref="R16:S16"/>
    <mergeCell ref="B2:C2"/>
    <mergeCell ref="B3:C3"/>
    <mergeCell ref="B11:C11"/>
    <mergeCell ref="E12:F12"/>
    <mergeCell ref="I12:J12"/>
    <mergeCell ref="O12:P12"/>
    <mergeCell ref="R12:S12"/>
    <mergeCell ref="E17:F17"/>
    <mergeCell ref="I17:J17"/>
    <mergeCell ref="O17:P17"/>
    <mergeCell ref="U12:V12"/>
    <mergeCell ref="AF12:AG12"/>
    <mergeCell ref="E13:F13"/>
    <mergeCell ref="I13:J13"/>
    <mergeCell ref="E14:F14"/>
    <mergeCell ref="I14:J14"/>
    <mergeCell ref="O13:P13"/>
    <mergeCell ref="O14:P14"/>
    <mergeCell ref="R13:S13"/>
    <mergeCell ref="R14:S14"/>
    <mergeCell ref="AB12:AC12"/>
    <mergeCell ref="AB13:AC13"/>
    <mergeCell ref="AF13:AG13"/>
    <mergeCell ref="AB14:AC14"/>
    <mergeCell ref="AF14:AG1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5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H187"/>
  <sheetViews>
    <sheetView zoomScaleNormal="100" workbookViewId="0">
      <pane xSplit="4" ySplit="23" topLeftCell="E24" activePane="bottomRight" state="frozen"/>
      <selection pane="topRight" activeCell="E1" sqref="E1"/>
      <selection pane="bottomLeft" activeCell="A24" sqref="A24"/>
      <selection pane="bottomRight" activeCell="H30" sqref="H30"/>
    </sheetView>
  </sheetViews>
  <sheetFormatPr defaultColWidth="8.7109375" defaultRowHeight="15.75"/>
  <cols>
    <col min="1" max="1" width="3.85546875" style="1" customWidth="1"/>
    <col min="2" max="2" width="9.140625" style="1" bestFit="1" customWidth="1"/>
    <col min="3" max="3" width="80" style="1" customWidth="1"/>
    <col min="4" max="4" width="5.7109375" style="1" customWidth="1"/>
    <col min="5" max="5" width="10.7109375" style="1" customWidth="1"/>
    <col min="6" max="6" width="14.85546875" style="41" customWidth="1"/>
    <col min="7" max="7" width="5.7109375" style="41" customWidth="1"/>
    <col min="8" max="8" width="10.7109375" style="1" customWidth="1"/>
    <col min="9" max="9" width="14.85546875" style="41" customWidth="1"/>
    <col min="10" max="10" width="5.7109375" style="41" customWidth="1"/>
    <col min="11" max="11" width="10.7109375" style="1" customWidth="1"/>
    <col min="12" max="12" width="14.85546875" style="41" customWidth="1"/>
    <col min="13" max="33" width="5.7109375" style="41" customWidth="1"/>
    <col min="34" max="34" width="8.7109375" style="1"/>
    <col min="35" max="35" width="5.7109375" style="1" customWidth="1"/>
    <col min="36" max="36" width="8.7109375" style="1"/>
    <col min="37" max="37" width="5.7109375" style="1" customWidth="1"/>
    <col min="38" max="16384" width="8.7109375" style="1"/>
  </cols>
  <sheetData>
    <row r="1" spans="2:33" ht="13.5" customHeight="1"/>
    <row r="2" spans="2:33" s="79" customFormat="1">
      <c r="B2" s="275" t="s">
        <v>0</v>
      </c>
      <c r="C2" s="275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</row>
    <row r="3" spans="2:33" s="79" customFormat="1">
      <c r="B3" s="275" t="s">
        <v>1</v>
      </c>
      <c r="C3" s="275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</row>
    <row r="4" spans="2:3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2:33">
      <c r="B5" s="227" t="str">
        <f>'1-Dados Básicos'!$B$2</f>
        <v>Pregão Eletrônico nº XX/2025-DPF/FIG/PR (UG 200366)</v>
      </c>
      <c r="C5" s="227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2:33">
      <c r="B6" s="227" t="str">
        <f>'1-Dados Básicos'!$B$3</f>
        <v>Processo Administrativo nº 08389.007062/2024-22</v>
      </c>
      <c r="C6" s="227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2:33" hidden="1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spans="2:33" hidden="1">
      <c r="B8" s="23" t="s">
        <v>2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</row>
    <row r="9" spans="2:33" hidden="1">
      <c r="B9" s="76" t="s">
        <v>3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</row>
    <row r="10" spans="2:33" ht="16.5" thickBot="1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2:33" s="79" customFormat="1" ht="16.5" thickBot="1">
      <c r="B11" s="276" t="s">
        <v>4</v>
      </c>
      <c r="C11" s="276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</row>
    <row r="12" spans="2:33" ht="16.5" thickBot="1">
      <c r="B12" s="98">
        <v>1</v>
      </c>
      <c r="C12" s="99" t="s">
        <v>5</v>
      </c>
      <c r="D12" s="5"/>
      <c r="E12" s="272" t="s">
        <v>117</v>
      </c>
      <c r="F12" s="272"/>
      <c r="G12" s="2"/>
      <c r="H12" s="272" t="s">
        <v>117</v>
      </c>
      <c r="I12" s="272"/>
      <c r="J12" s="2"/>
      <c r="K12" s="272" t="s">
        <v>117</v>
      </c>
      <c r="L12" s="27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pans="2:33" ht="16.5" thickBot="1">
      <c r="B13" s="98">
        <v>2</v>
      </c>
      <c r="C13" s="99" t="s">
        <v>6</v>
      </c>
      <c r="D13" s="5"/>
      <c r="E13" s="273">
        <f>'1-Dados Básicos'!$E$21</f>
        <v>0</v>
      </c>
      <c r="F13" s="273"/>
      <c r="G13" s="42"/>
      <c r="H13" s="273">
        <f>'1-Dados Básicos'!$E$21</f>
        <v>0</v>
      </c>
      <c r="I13" s="273"/>
      <c r="J13" s="42"/>
      <c r="K13" s="273">
        <f>'1-Dados Básicos'!$E$21</f>
        <v>0</v>
      </c>
      <c r="L13" s="273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</row>
    <row r="14" spans="2:33" ht="16.5" thickBot="1">
      <c r="B14" s="98">
        <v>3</v>
      </c>
      <c r="C14" s="100" t="s">
        <v>7</v>
      </c>
      <c r="D14" s="6"/>
      <c r="E14" s="274">
        <f>'1-Dados Básicos'!$E$10</f>
        <v>0</v>
      </c>
      <c r="F14" s="274"/>
      <c r="G14" s="43"/>
      <c r="H14" s="274">
        <f>'1-Dados Básicos'!$E$10</f>
        <v>0</v>
      </c>
      <c r="I14" s="274"/>
      <c r="J14" s="43"/>
      <c r="K14" s="274">
        <f>'1-Dados Básicos'!$E$10</f>
        <v>0</v>
      </c>
      <c r="L14" s="274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</row>
    <row r="15" spans="2:33" ht="30.95" customHeight="1" thickBot="1">
      <c r="B15" s="98">
        <v>4</v>
      </c>
      <c r="C15" s="99" t="s">
        <v>8</v>
      </c>
      <c r="D15" s="5"/>
      <c r="E15" s="279" t="s">
        <v>205</v>
      </c>
      <c r="F15" s="279"/>
      <c r="G15" s="44"/>
      <c r="H15" s="279" t="s">
        <v>205</v>
      </c>
      <c r="I15" s="279"/>
      <c r="J15" s="44"/>
      <c r="K15" s="279" t="s">
        <v>205</v>
      </c>
      <c r="L15" s="279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2:33" ht="16.5" thickBot="1">
      <c r="B16" s="98">
        <v>5</v>
      </c>
      <c r="C16" s="99" t="s">
        <v>9</v>
      </c>
      <c r="D16" s="5"/>
      <c r="E16" s="277">
        <f>'1-Dados Básicos'!$E$9</f>
        <v>0</v>
      </c>
      <c r="F16" s="277"/>
      <c r="G16" s="45"/>
      <c r="H16" s="277">
        <f>'1-Dados Básicos'!$E$9</f>
        <v>0</v>
      </c>
      <c r="I16" s="277"/>
      <c r="J16" s="45"/>
      <c r="K16" s="277">
        <f>'1-Dados Básicos'!$E$9</f>
        <v>0</v>
      </c>
      <c r="L16" s="277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</row>
    <row r="17" spans="2:33" ht="16.5" customHeight="1" thickBot="1">
      <c r="B17" s="98">
        <v>6</v>
      </c>
      <c r="C17" s="99" t="s">
        <v>10</v>
      </c>
      <c r="D17" s="5"/>
      <c r="E17" s="277">
        <f>'1-Dados Básicos'!$E$7</f>
        <v>0</v>
      </c>
      <c r="F17" s="277"/>
      <c r="G17" s="45"/>
      <c r="H17" s="277">
        <f>'1-Dados Básicos'!$E$7</f>
        <v>0</v>
      </c>
      <c r="I17" s="277"/>
      <c r="J17" s="45"/>
      <c r="K17" s="277">
        <f>'1-Dados Básicos'!$E$7</f>
        <v>0</v>
      </c>
      <c r="L17" s="277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</row>
    <row r="18" spans="2:33" ht="16.5" thickBot="1">
      <c r="B18" s="98">
        <v>7</v>
      </c>
      <c r="C18" s="99" t="s">
        <v>11</v>
      </c>
      <c r="D18" s="5"/>
      <c r="E18" s="278"/>
      <c r="F18" s="278"/>
      <c r="G18" s="46"/>
      <c r="H18" s="278"/>
      <c r="I18" s="278"/>
      <c r="J18" s="46"/>
      <c r="K18" s="278"/>
      <c r="L18" s="278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2:33" ht="16.5" thickBot="1">
      <c r="B19" s="98">
        <v>8</v>
      </c>
      <c r="C19" s="99" t="s">
        <v>12</v>
      </c>
      <c r="D19" s="5"/>
      <c r="E19" s="281" t="s">
        <v>13</v>
      </c>
      <c r="F19" s="281"/>
      <c r="G19" s="53"/>
      <c r="H19" s="282" t="s">
        <v>202</v>
      </c>
      <c r="I19" s="282"/>
      <c r="J19" s="53"/>
      <c r="K19" s="287" t="s">
        <v>231</v>
      </c>
      <c r="L19" s="287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</row>
    <row r="20" spans="2:33" hidden="1">
      <c r="B20" s="86" t="s">
        <v>14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</row>
    <row r="21" spans="2:33" hidden="1">
      <c r="B21" s="87" t="s">
        <v>15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</row>
    <row r="22" spans="2:33" hidden="1">
      <c r="B22" s="87" t="s">
        <v>173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</row>
    <row r="23" spans="2:33" hidden="1">
      <c r="B23" s="88" t="s">
        <v>176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</row>
    <row r="24" spans="2:33" ht="30.95" customHeight="1" thickBot="1">
      <c r="B24" s="9"/>
      <c r="C24" s="9"/>
      <c r="D24" s="9"/>
      <c r="E24" s="9"/>
      <c r="F24" s="10"/>
      <c r="G24" s="10"/>
      <c r="H24" s="9"/>
      <c r="I24" s="10"/>
      <c r="J24" s="10"/>
      <c r="K24" s="9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</row>
    <row r="25" spans="2:33" s="79" customFormat="1" ht="16.5" thickBot="1">
      <c r="B25" s="276" t="s">
        <v>16</v>
      </c>
      <c r="C25" s="276"/>
      <c r="D25" s="91"/>
      <c r="E25" s="280" t="s">
        <v>187</v>
      </c>
      <c r="F25" s="280"/>
      <c r="G25" s="91"/>
      <c r="H25" s="280" t="s">
        <v>187</v>
      </c>
      <c r="I25" s="280"/>
      <c r="J25" s="91"/>
      <c r="K25" s="280" t="s">
        <v>187</v>
      </c>
      <c r="L25" s="280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</row>
    <row r="26" spans="2:33" ht="16.5" thickBot="1">
      <c r="B26" s="101">
        <v>1</v>
      </c>
      <c r="C26" s="102" t="s">
        <v>17</v>
      </c>
      <c r="D26" s="11"/>
      <c r="E26" s="107"/>
      <c r="F26" s="107" t="s">
        <v>18</v>
      </c>
      <c r="G26" s="4"/>
      <c r="H26" s="107"/>
      <c r="I26" s="107" t="s">
        <v>18</v>
      </c>
      <c r="J26" s="4"/>
      <c r="K26" s="107"/>
      <c r="L26" s="107" t="s">
        <v>18</v>
      </c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</row>
    <row r="27" spans="2:33" ht="16.5" thickBot="1">
      <c r="B27" s="103" t="s">
        <v>19</v>
      </c>
      <c r="C27" s="104" t="s">
        <v>20</v>
      </c>
      <c r="D27" s="5"/>
      <c r="E27" s="108" t="s">
        <v>181</v>
      </c>
      <c r="F27" s="109">
        <f>E14</f>
        <v>0</v>
      </c>
      <c r="G27" s="47"/>
      <c r="H27" s="108" t="s">
        <v>181</v>
      </c>
      <c r="I27" s="109">
        <f>H14</f>
        <v>0</v>
      </c>
      <c r="J27" s="47"/>
      <c r="K27" s="108" t="s">
        <v>181</v>
      </c>
      <c r="L27" s="109">
        <f>K14</f>
        <v>0</v>
      </c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</row>
    <row r="28" spans="2:33" ht="16.5" thickBot="1">
      <c r="B28" s="103" t="s">
        <v>21</v>
      </c>
      <c r="C28" s="105" t="s">
        <v>22</v>
      </c>
      <c r="D28" s="12"/>
      <c r="E28" s="110">
        <v>0.3</v>
      </c>
      <c r="F28" s="111">
        <f>F27*E28</f>
        <v>0</v>
      </c>
      <c r="G28" s="25"/>
      <c r="H28" s="110">
        <v>0.3</v>
      </c>
      <c r="I28" s="111">
        <f>I27*H28</f>
        <v>0</v>
      </c>
      <c r="J28" s="25"/>
      <c r="K28" s="110">
        <v>0.3</v>
      </c>
      <c r="L28" s="111">
        <f>L27*K28</f>
        <v>0</v>
      </c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</row>
    <row r="29" spans="2:33" ht="16.5" thickBot="1">
      <c r="B29" s="103" t="s">
        <v>23</v>
      </c>
      <c r="C29" s="99" t="s">
        <v>24</v>
      </c>
      <c r="D29" s="5"/>
      <c r="E29" s="112"/>
      <c r="F29" s="111">
        <v>0</v>
      </c>
      <c r="G29" s="25"/>
      <c r="H29" s="112"/>
      <c r="I29" s="111">
        <v>0</v>
      </c>
      <c r="J29" s="25"/>
      <c r="K29" s="112"/>
      <c r="L29" s="111">
        <v>0</v>
      </c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</row>
    <row r="30" spans="2:33" ht="67.5" thickBot="1">
      <c r="B30" s="103" t="s">
        <v>25</v>
      </c>
      <c r="C30" s="106" t="s">
        <v>247</v>
      </c>
      <c r="D30" s="13"/>
      <c r="E30" s="113"/>
      <c r="F30" s="111">
        <v>0</v>
      </c>
      <c r="G30" s="25"/>
      <c r="H30" s="113"/>
      <c r="I30" s="111">
        <v>0</v>
      </c>
      <c r="J30" s="25"/>
      <c r="K30" s="113"/>
      <c r="L30" s="111">
        <v>0</v>
      </c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</row>
    <row r="31" spans="2:33" ht="16.5" thickBot="1">
      <c r="B31" s="103" t="s">
        <v>27</v>
      </c>
      <c r="C31" s="106" t="s">
        <v>28</v>
      </c>
      <c r="D31" s="13"/>
      <c r="E31" s="113"/>
      <c r="F31" s="111">
        <v>0</v>
      </c>
      <c r="G31" s="25"/>
      <c r="H31" s="113"/>
      <c r="I31" s="111">
        <v>0</v>
      </c>
      <c r="J31" s="25"/>
      <c r="K31" s="113"/>
      <c r="L31" s="111">
        <v>0</v>
      </c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</row>
    <row r="32" spans="2:33" ht="16.5" thickBot="1">
      <c r="B32" s="103" t="s">
        <v>29</v>
      </c>
      <c r="C32" s="105" t="s">
        <v>30</v>
      </c>
      <c r="D32" s="12"/>
      <c r="E32" s="114"/>
      <c r="F32" s="115">
        <v>0</v>
      </c>
      <c r="G32" s="48"/>
      <c r="H32" s="114"/>
      <c r="I32" s="115">
        <v>0</v>
      </c>
      <c r="J32" s="48"/>
      <c r="K32" s="114"/>
      <c r="L32" s="115">
        <v>0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</row>
    <row r="33" spans="2:33" ht="16.5" thickBot="1">
      <c r="B33" s="103" t="s">
        <v>31</v>
      </c>
      <c r="C33" s="105" t="s">
        <v>82</v>
      </c>
      <c r="D33" s="12"/>
      <c r="E33" s="114"/>
      <c r="F33" s="115"/>
      <c r="G33" s="48"/>
      <c r="H33" s="114"/>
      <c r="I33" s="115"/>
      <c r="J33" s="48"/>
      <c r="K33" s="114"/>
      <c r="L33" s="115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</row>
    <row r="34" spans="2:33" s="79" customFormat="1" ht="16.5" thickBot="1">
      <c r="B34" s="276" t="s">
        <v>139</v>
      </c>
      <c r="C34" s="276"/>
      <c r="D34" s="77"/>
      <c r="E34" s="116"/>
      <c r="F34" s="116">
        <f>SUM(F27:F33)</f>
        <v>0</v>
      </c>
      <c r="G34" s="78"/>
      <c r="H34" s="116"/>
      <c r="I34" s="116">
        <f>SUM(I27:I33)</f>
        <v>0</v>
      </c>
      <c r="J34" s="78"/>
      <c r="K34" s="116"/>
      <c r="L34" s="116">
        <f>SUM(L27:L33)</f>
        <v>0</v>
      </c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</row>
    <row r="35" spans="2:33" s="74" customFormat="1" ht="15.75" hidden="1" customHeight="1" thickBot="1">
      <c r="B35" s="86" t="s">
        <v>14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</row>
    <row r="36" spans="2:33" s="74" customFormat="1" ht="15.75" hidden="1" customHeight="1" thickBot="1">
      <c r="B36" s="87" t="s">
        <v>174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</row>
    <row r="37" spans="2:33" ht="30.95" customHeight="1" thickBot="1">
      <c r="B37" s="9"/>
      <c r="C37" s="9"/>
      <c r="D37" s="9"/>
      <c r="E37" s="9"/>
      <c r="F37" s="10"/>
      <c r="G37" s="10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</row>
    <row r="38" spans="2:33" s="79" customFormat="1" ht="16.5" thickBot="1">
      <c r="B38" s="276" t="s">
        <v>32</v>
      </c>
      <c r="C38" s="276"/>
      <c r="D38" s="91"/>
      <c r="E38" s="280" t="s">
        <v>188</v>
      </c>
      <c r="F38" s="280"/>
      <c r="G38" s="91"/>
      <c r="H38" s="280" t="s">
        <v>188</v>
      </c>
      <c r="I38" s="280"/>
      <c r="J38" s="91"/>
      <c r="K38" s="280" t="s">
        <v>188</v>
      </c>
      <c r="L38" s="280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</row>
    <row r="39" spans="2:33" ht="15.75" hidden="1" customHeight="1" thickBot="1">
      <c r="B39" s="117" t="s">
        <v>14</v>
      </c>
      <c r="C39" s="118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</row>
    <row r="40" spans="2:33" ht="15.75" hidden="1" customHeight="1" thickBot="1">
      <c r="B40" s="119" t="s">
        <v>33</v>
      </c>
      <c r="C40" s="120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</row>
    <row r="41" spans="2:33" ht="15.75" hidden="1" customHeight="1" thickBot="1">
      <c r="B41" s="119" t="s">
        <v>34</v>
      </c>
      <c r="C41" s="120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</row>
    <row r="42" spans="2:33" ht="16.5" hidden="1" thickBot="1">
      <c r="B42" s="121"/>
      <c r="C42" s="105"/>
      <c r="D42" s="9"/>
      <c r="E42" s="9"/>
      <c r="F42" s="10"/>
      <c r="G42" s="10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</row>
    <row r="43" spans="2:33" s="79" customFormat="1" ht="16.5" thickBot="1">
      <c r="B43" s="285" t="s">
        <v>35</v>
      </c>
      <c r="C43" s="285"/>
      <c r="D43" s="91"/>
      <c r="E43" s="284" t="s">
        <v>189</v>
      </c>
      <c r="F43" s="284"/>
      <c r="G43" s="91"/>
      <c r="H43" s="284" t="s">
        <v>189</v>
      </c>
      <c r="I43" s="284"/>
      <c r="J43" s="91"/>
      <c r="K43" s="284" t="s">
        <v>189</v>
      </c>
      <c r="L43" s="284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</row>
    <row r="44" spans="2:33" ht="16.5" thickBot="1">
      <c r="B44" s="101" t="s">
        <v>36</v>
      </c>
      <c r="C44" s="216" t="s">
        <v>37</v>
      </c>
      <c r="D44" s="11"/>
      <c r="E44" s="101" t="s">
        <v>150</v>
      </c>
      <c r="F44" s="101" t="s">
        <v>18</v>
      </c>
      <c r="G44" s="11"/>
      <c r="H44" s="101" t="s">
        <v>150</v>
      </c>
      <c r="I44" s="101" t="s">
        <v>18</v>
      </c>
      <c r="J44" s="11"/>
      <c r="K44" s="101" t="s">
        <v>150</v>
      </c>
      <c r="L44" s="101" t="s">
        <v>18</v>
      </c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</row>
    <row r="45" spans="2:33" ht="42" thickBot="1">
      <c r="B45" s="103" t="s">
        <v>19</v>
      </c>
      <c r="C45" s="99" t="s">
        <v>160</v>
      </c>
      <c r="D45" s="15"/>
      <c r="E45" s="122">
        <f>1/12</f>
        <v>8.3333333333333329E-2</v>
      </c>
      <c r="F45" s="109">
        <f>F34*E45</f>
        <v>0</v>
      </c>
      <c r="G45" s="47"/>
      <c r="H45" s="122">
        <f>$E$45</f>
        <v>8.3333333333333329E-2</v>
      </c>
      <c r="I45" s="109">
        <f>I34*H45</f>
        <v>0</v>
      </c>
      <c r="J45" s="47"/>
      <c r="K45" s="122">
        <f>$E$45</f>
        <v>8.3333333333333329E-2</v>
      </c>
      <c r="L45" s="109">
        <f>L34*K45</f>
        <v>0</v>
      </c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</row>
    <row r="46" spans="2:33" ht="42" thickBot="1">
      <c r="B46" s="103" t="s">
        <v>21</v>
      </c>
      <c r="C46" s="99" t="s">
        <v>161</v>
      </c>
      <c r="D46" s="16"/>
      <c r="E46" s="123">
        <v>0.121</v>
      </c>
      <c r="F46" s="109">
        <f>F34*E46</f>
        <v>0</v>
      </c>
      <c r="G46" s="47"/>
      <c r="H46" s="123">
        <f>$E$46</f>
        <v>0.121</v>
      </c>
      <c r="I46" s="109">
        <f>I34*H46</f>
        <v>0</v>
      </c>
      <c r="J46" s="47"/>
      <c r="K46" s="123">
        <f>$E$46</f>
        <v>0.121</v>
      </c>
      <c r="L46" s="109">
        <f>L34*K46</f>
        <v>0</v>
      </c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</row>
    <row r="47" spans="2:33" s="79" customFormat="1" ht="16.5" thickBot="1">
      <c r="B47" s="276" t="s">
        <v>140</v>
      </c>
      <c r="C47" s="276"/>
      <c r="D47" s="80"/>
      <c r="E47" s="124"/>
      <c r="F47" s="125">
        <f>SUM(F45:F46)</f>
        <v>0</v>
      </c>
      <c r="G47" s="81"/>
      <c r="H47" s="124"/>
      <c r="I47" s="125">
        <f>SUM(I45:I46)</f>
        <v>0</v>
      </c>
      <c r="J47" s="81"/>
      <c r="K47" s="124"/>
      <c r="L47" s="125">
        <f>SUM(L45:L46)</f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</row>
    <row r="48" spans="2:33" ht="30.95" customHeight="1" thickBot="1">
      <c r="B48" s="9"/>
      <c r="C48" s="9"/>
      <c r="D48" s="9"/>
      <c r="E48" s="9"/>
      <c r="F48" s="10"/>
      <c r="G48" s="10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</row>
    <row r="49" spans="2:33" s="79" customFormat="1" ht="30.95" customHeight="1" thickBot="1">
      <c r="B49" s="283" t="s">
        <v>38</v>
      </c>
      <c r="C49" s="283"/>
      <c r="D49" s="92"/>
      <c r="E49" s="284" t="s">
        <v>200</v>
      </c>
      <c r="F49" s="284"/>
      <c r="G49" s="92"/>
      <c r="H49" s="284" t="s">
        <v>200</v>
      </c>
      <c r="I49" s="284"/>
      <c r="J49" s="92"/>
      <c r="K49" s="284" t="s">
        <v>200</v>
      </c>
      <c r="L49" s="284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</row>
    <row r="50" spans="2:33" ht="16.5" thickBot="1">
      <c r="B50" s="121" t="s">
        <v>39</v>
      </c>
      <c r="C50" s="121"/>
      <c r="D50" s="18"/>
      <c r="E50" s="18"/>
      <c r="F50" s="18">
        <f>F$34+F$47</f>
        <v>0</v>
      </c>
      <c r="G50" s="18"/>
      <c r="H50" s="18"/>
      <c r="I50" s="18">
        <f>I$34+I$47</f>
        <v>0</v>
      </c>
      <c r="J50" s="18"/>
      <c r="K50" s="18"/>
      <c r="L50" s="18">
        <f>L$34+L$47</f>
        <v>0</v>
      </c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</row>
    <row r="51" spans="2:33" ht="16.5" thickBot="1">
      <c r="B51" s="101" t="s">
        <v>40</v>
      </c>
      <c r="C51" s="216" t="s">
        <v>41</v>
      </c>
      <c r="D51" s="11"/>
      <c r="E51" s="101" t="s">
        <v>150</v>
      </c>
      <c r="F51" s="101" t="s">
        <v>18</v>
      </c>
      <c r="G51" s="11"/>
      <c r="H51" s="101" t="s">
        <v>150</v>
      </c>
      <c r="I51" s="101" t="s">
        <v>18</v>
      </c>
      <c r="J51" s="11"/>
      <c r="K51" s="101" t="s">
        <v>150</v>
      </c>
      <c r="L51" s="101" t="s">
        <v>18</v>
      </c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</row>
    <row r="52" spans="2:33" ht="16.5" thickBot="1">
      <c r="B52" s="103" t="s">
        <v>19</v>
      </c>
      <c r="C52" s="99" t="s">
        <v>42</v>
      </c>
      <c r="D52" s="19"/>
      <c r="E52" s="126">
        <v>0.2</v>
      </c>
      <c r="F52" s="127">
        <f>F$50*E52</f>
        <v>0</v>
      </c>
      <c r="G52" s="26"/>
      <c r="H52" s="126">
        <f>$E$52</f>
        <v>0.2</v>
      </c>
      <c r="I52" s="127">
        <f>I$50*H52</f>
        <v>0</v>
      </c>
      <c r="J52" s="26"/>
      <c r="K52" s="126">
        <f>$E$52</f>
        <v>0.2</v>
      </c>
      <c r="L52" s="127">
        <f>L$50*K52</f>
        <v>0</v>
      </c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</row>
    <row r="53" spans="2:33" ht="16.5" thickBot="1">
      <c r="B53" s="103" t="s">
        <v>21</v>
      </c>
      <c r="C53" s="99" t="s">
        <v>43</v>
      </c>
      <c r="D53" s="20"/>
      <c r="E53" s="128">
        <v>2.5000000000000001E-2</v>
      </c>
      <c r="F53" s="127">
        <f t="shared" ref="F53:F59" si="0">F$50*E53</f>
        <v>0</v>
      </c>
      <c r="G53" s="49"/>
      <c r="H53" s="128">
        <f>$E$53</f>
        <v>2.5000000000000001E-2</v>
      </c>
      <c r="I53" s="127">
        <f t="shared" ref="I53" si="1">I$50*H53</f>
        <v>0</v>
      </c>
      <c r="J53" s="49"/>
      <c r="K53" s="128">
        <f>$E$53</f>
        <v>2.5000000000000001E-2</v>
      </c>
      <c r="L53" s="127">
        <f t="shared" ref="L53:L59" si="2">L$50*K53</f>
        <v>0</v>
      </c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</row>
    <row r="54" spans="2:33" ht="16.5" thickBot="1">
      <c r="B54" s="103" t="s">
        <v>23</v>
      </c>
      <c r="C54" s="130" t="s">
        <v>44</v>
      </c>
      <c r="D54" s="21"/>
      <c r="E54" s="123">
        <f>'1-Dados Básicos'!C52</f>
        <v>0</v>
      </c>
      <c r="F54" s="127">
        <f>F$50*E54</f>
        <v>0</v>
      </c>
      <c r="G54" s="54"/>
      <c r="H54" s="126">
        <f>'1-Dados Básicos'!D52</f>
        <v>0</v>
      </c>
      <c r="I54" s="127">
        <f>I$50*H54</f>
        <v>0</v>
      </c>
      <c r="J54" s="54"/>
      <c r="K54" s="126">
        <f>'1-Dados Básicos'!E52</f>
        <v>0</v>
      </c>
      <c r="L54" s="127">
        <f>L$50*K54</f>
        <v>0</v>
      </c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</row>
    <row r="55" spans="2:33" ht="16.5" thickBot="1">
      <c r="B55" s="103" t="s">
        <v>25</v>
      </c>
      <c r="C55" s="99" t="s">
        <v>45</v>
      </c>
      <c r="D55" s="20"/>
      <c r="E55" s="128">
        <v>1.4999999999999999E-2</v>
      </c>
      <c r="F55" s="127">
        <f t="shared" si="0"/>
        <v>0</v>
      </c>
      <c r="G55" s="49"/>
      <c r="H55" s="128">
        <f>$E$55</f>
        <v>1.4999999999999999E-2</v>
      </c>
      <c r="I55" s="127">
        <f t="shared" ref="I55:I59" si="3">I$50*H55</f>
        <v>0</v>
      </c>
      <c r="J55" s="49"/>
      <c r="K55" s="128">
        <f>$E$55</f>
        <v>1.4999999999999999E-2</v>
      </c>
      <c r="L55" s="127">
        <f t="shared" si="2"/>
        <v>0</v>
      </c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</row>
    <row r="56" spans="2:33" ht="16.5" thickBot="1">
      <c r="B56" s="103" t="s">
        <v>27</v>
      </c>
      <c r="C56" s="99" t="s">
        <v>46</v>
      </c>
      <c r="D56" s="20"/>
      <c r="E56" s="128">
        <v>0.01</v>
      </c>
      <c r="F56" s="127">
        <f t="shared" si="0"/>
        <v>0</v>
      </c>
      <c r="G56" s="49"/>
      <c r="H56" s="128">
        <f>$E$56</f>
        <v>0.01</v>
      </c>
      <c r="I56" s="127">
        <f t="shared" si="3"/>
        <v>0</v>
      </c>
      <c r="J56" s="49"/>
      <c r="K56" s="128">
        <f>$E$56</f>
        <v>0.01</v>
      </c>
      <c r="L56" s="127">
        <f t="shared" si="2"/>
        <v>0</v>
      </c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</row>
    <row r="57" spans="2:33" ht="16.5" thickBot="1">
      <c r="B57" s="103" t="s">
        <v>29</v>
      </c>
      <c r="C57" s="99" t="s">
        <v>47</v>
      </c>
      <c r="D57" s="20"/>
      <c r="E57" s="128">
        <v>6.0000000000000001E-3</v>
      </c>
      <c r="F57" s="127">
        <f t="shared" si="0"/>
        <v>0</v>
      </c>
      <c r="G57" s="49"/>
      <c r="H57" s="128">
        <f>$E$57</f>
        <v>6.0000000000000001E-3</v>
      </c>
      <c r="I57" s="127">
        <f t="shared" si="3"/>
        <v>0</v>
      </c>
      <c r="J57" s="49"/>
      <c r="K57" s="128">
        <f>$E$57</f>
        <v>6.0000000000000001E-3</v>
      </c>
      <c r="L57" s="127">
        <f t="shared" si="2"/>
        <v>0</v>
      </c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</row>
    <row r="58" spans="2:33" ht="16.5" thickBot="1">
      <c r="B58" s="103" t="s">
        <v>31</v>
      </c>
      <c r="C58" s="99" t="s">
        <v>48</v>
      </c>
      <c r="D58" s="20"/>
      <c r="E58" s="128">
        <v>2E-3</v>
      </c>
      <c r="F58" s="127">
        <f t="shared" si="0"/>
        <v>0</v>
      </c>
      <c r="G58" s="49"/>
      <c r="H58" s="128">
        <f>$E$58</f>
        <v>2E-3</v>
      </c>
      <c r="I58" s="127">
        <f t="shared" si="3"/>
        <v>0</v>
      </c>
      <c r="J58" s="49"/>
      <c r="K58" s="128">
        <f>$E$58</f>
        <v>2E-3</v>
      </c>
      <c r="L58" s="127">
        <f t="shared" si="2"/>
        <v>0</v>
      </c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</row>
    <row r="59" spans="2:33" ht="16.5" thickBot="1">
      <c r="B59" s="103" t="s">
        <v>49</v>
      </c>
      <c r="C59" s="99" t="s">
        <v>50</v>
      </c>
      <c r="D59" s="20"/>
      <c r="E59" s="128">
        <v>0.08</v>
      </c>
      <c r="F59" s="127">
        <f t="shared" si="0"/>
        <v>0</v>
      </c>
      <c r="G59" s="49"/>
      <c r="H59" s="128">
        <f>$E$59</f>
        <v>0.08</v>
      </c>
      <c r="I59" s="127">
        <f t="shared" si="3"/>
        <v>0</v>
      </c>
      <c r="J59" s="49"/>
      <c r="K59" s="128">
        <f>$E$59</f>
        <v>0.08</v>
      </c>
      <c r="L59" s="127">
        <f t="shared" si="2"/>
        <v>0</v>
      </c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</row>
    <row r="60" spans="2:33" s="79" customFormat="1" ht="16.5" thickBot="1">
      <c r="B60" s="276" t="s">
        <v>141</v>
      </c>
      <c r="C60" s="276"/>
      <c r="D60" s="82"/>
      <c r="E60" s="129">
        <f>SUM(E52:E59)</f>
        <v>0.33800000000000002</v>
      </c>
      <c r="F60" s="125">
        <f>SUM(F52:F59)</f>
        <v>0</v>
      </c>
      <c r="G60" s="81"/>
      <c r="H60" s="129">
        <f>SUM(H52:H59)</f>
        <v>0.33800000000000002</v>
      </c>
      <c r="I60" s="125">
        <f>SUM(I52:I59)</f>
        <v>0</v>
      </c>
      <c r="J60" s="81"/>
      <c r="K60" s="129">
        <f>SUM(K52:K59)</f>
        <v>0.33800000000000002</v>
      </c>
      <c r="L60" s="125">
        <f>SUM(L52:L59)</f>
        <v>0</v>
      </c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</row>
    <row r="61" spans="2:33" ht="15.75" customHeight="1">
      <c r="B61" s="86" t="s">
        <v>14</v>
      </c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</row>
    <row r="62" spans="2:33">
      <c r="B62" s="87" t="s">
        <v>51</v>
      </c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</row>
    <row r="63" spans="2:33">
      <c r="B63" s="87" t="s">
        <v>52</v>
      </c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</row>
    <row r="64" spans="2:33">
      <c r="B64" s="87" t="s">
        <v>53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</row>
    <row r="65" spans="2:33" ht="14.45" customHeight="1">
      <c r="B65" s="87" t="s">
        <v>54</v>
      </c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</row>
    <row r="66" spans="2:33" ht="15.75" customHeight="1">
      <c r="B66" s="86" t="s">
        <v>55</v>
      </c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</row>
    <row r="67" spans="2:33" s="22" customFormat="1">
      <c r="B67" s="88" t="s">
        <v>270</v>
      </c>
    </row>
    <row r="68" spans="2:33">
      <c r="B68" s="87" t="s">
        <v>56</v>
      </c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</row>
    <row r="69" spans="2:33">
      <c r="B69" s="87" t="s">
        <v>271</v>
      </c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</row>
    <row r="70" spans="2:33" ht="15.75" customHeight="1">
      <c r="B70" s="89" t="s">
        <v>57</v>
      </c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</row>
    <row r="71" spans="2:33" ht="30.95" customHeight="1" thickBot="1">
      <c r="B71" s="23"/>
      <c r="C71" s="23"/>
      <c r="D71" s="23"/>
      <c r="E71" s="23"/>
      <c r="F71" s="3"/>
      <c r="G71" s="3"/>
      <c r="H71" s="23"/>
      <c r="I71" s="3"/>
      <c r="J71" s="3"/>
      <c r="K71" s="2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2:33" s="79" customFormat="1" ht="16.5" thickBot="1">
      <c r="B72" s="285" t="s">
        <v>201</v>
      </c>
      <c r="C72" s="285"/>
      <c r="D72" s="91"/>
      <c r="E72" s="284" t="s">
        <v>199</v>
      </c>
      <c r="F72" s="284"/>
      <c r="G72" s="91"/>
      <c r="H72" s="284" t="s">
        <v>199</v>
      </c>
      <c r="I72" s="284"/>
      <c r="J72" s="91"/>
      <c r="K72" s="284" t="s">
        <v>199</v>
      </c>
      <c r="L72" s="284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</row>
    <row r="73" spans="2:33" ht="16.5" thickBot="1">
      <c r="B73" s="101" t="s">
        <v>58</v>
      </c>
      <c r="C73" s="216" t="s">
        <v>59</v>
      </c>
      <c r="D73" s="11"/>
      <c r="E73" s="101"/>
      <c r="F73" s="101" t="s">
        <v>18</v>
      </c>
      <c r="G73" s="11"/>
      <c r="H73" s="101"/>
      <c r="I73" s="101" t="s">
        <v>18</v>
      </c>
      <c r="J73" s="11"/>
      <c r="K73" s="101"/>
      <c r="L73" s="101" t="s">
        <v>18</v>
      </c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</row>
    <row r="74" spans="2:33" ht="16.5" thickBot="1">
      <c r="B74" s="103" t="s">
        <v>19</v>
      </c>
      <c r="C74" s="99" t="s">
        <v>60</v>
      </c>
      <c r="D74" s="24"/>
      <c r="E74" s="200"/>
      <c r="F74" s="132">
        <f>'1-Dados Básicos'!$E$36</f>
        <v>0</v>
      </c>
      <c r="G74" s="55"/>
      <c r="H74" s="200"/>
      <c r="I74" s="132">
        <f>'1-Dados Básicos'!$E$37</f>
        <v>0</v>
      </c>
      <c r="J74" s="55"/>
      <c r="K74" s="251"/>
      <c r="L74" s="132">
        <f>'1-Dados Básicos'!$E$38</f>
        <v>0</v>
      </c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</row>
    <row r="75" spans="2:33" ht="16.5" thickBot="1">
      <c r="B75" s="131" t="s">
        <v>21</v>
      </c>
      <c r="C75" s="106" t="s">
        <v>264</v>
      </c>
      <c r="D75" s="24"/>
      <c r="E75" s="200"/>
      <c r="F75" s="132">
        <f>'1-Dados Básicos'!$E$43</f>
        <v>0</v>
      </c>
      <c r="G75" s="55"/>
      <c r="H75" s="200"/>
      <c r="I75" s="132">
        <f>'1-Dados Básicos'!$E$43</f>
        <v>0</v>
      </c>
      <c r="J75" s="55"/>
      <c r="K75" s="251"/>
      <c r="L75" s="132">
        <f>'1-Dados Básicos'!$E$43</f>
        <v>0</v>
      </c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</row>
    <row r="76" spans="2:33" ht="16.5" thickBot="1">
      <c r="B76" s="131" t="s">
        <v>23</v>
      </c>
      <c r="C76" s="106" t="s">
        <v>265</v>
      </c>
      <c r="D76" s="24"/>
      <c r="E76" s="200"/>
      <c r="F76" s="132">
        <f>'1-Dados Básicos'!$E$20</f>
        <v>0</v>
      </c>
      <c r="G76" s="55"/>
      <c r="H76" s="200"/>
      <c r="I76" s="132">
        <f>'1-Dados Básicos'!$E$20</f>
        <v>0</v>
      </c>
      <c r="J76" s="55"/>
      <c r="K76" s="251"/>
      <c r="L76" s="132">
        <f>'1-Dados Básicos'!$E$20</f>
        <v>0</v>
      </c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</row>
    <row r="77" spans="2:33" ht="16.5" thickBot="1">
      <c r="B77" s="131" t="s">
        <v>25</v>
      </c>
      <c r="C77" s="106" t="s">
        <v>266</v>
      </c>
      <c r="D77" s="24"/>
      <c r="E77" s="200"/>
      <c r="F77" s="132">
        <f>'1-Dados Básicos'!$E$19</f>
        <v>0</v>
      </c>
      <c r="G77" s="55"/>
      <c r="H77" s="200"/>
      <c r="I77" s="132">
        <f>'1-Dados Básicos'!$E$19</f>
        <v>0</v>
      </c>
      <c r="J77" s="55"/>
      <c r="K77" s="251"/>
      <c r="L77" s="132">
        <f>'1-Dados Básicos'!$E$19</f>
        <v>0</v>
      </c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</row>
    <row r="78" spans="2:33" ht="16.5" thickBot="1">
      <c r="B78" s="131" t="s">
        <v>27</v>
      </c>
      <c r="C78" s="106" t="s">
        <v>61</v>
      </c>
      <c r="D78" s="25"/>
      <c r="E78" s="111"/>
      <c r="F78" s="132"/>
      <c r="G78" s="55"/>
      <c r="H78" s="111"/>
      <c r="I78" s="132"/>
      <c r="J78" s="55"/>
      <c r="K78" s="252"/>
      <c r="L78" s="132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</row>
    <row r="79" spans="2:33" ht="54.75" thickBot="1">
      <c r="B79" s="131" t="s">
        <v>29</v>
      </c>
      <c r="C79" s="106" t="s">
        <v>341</v>
      </c>
      <c r="D79" s="26"/>
      <c r="E79" s="127"/>
      <c r="F79" s="111">
        <v>0</v>
      </c>
      <c r="G79" s="25"/>
      <c r="H79" s="127"/>
      <c r="I79" s="111">
        <v>0</v>
      </c>
      <c r="J79" s="25"/>
      <c r="K79" s="253"/>
      <c r="L79" s="111">
        <v>0</v>
      </c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</row>
    <row r="80" spans="2:33" s="79" customFormat="1" ht="16.5" thickBot="1">
      <c r="B80" s="276" t="s">
        <v>142</v>
      </c>
      <c r="C80" s="276"/>
      <c r="D80" s="77"/>
      <c r="E80" s="133"/>
      <c r="F80" s="125">
        <f>SUM(F74:F79)</f>
        <v>0</v>
      </c>
      <c r="G80" s="81"/>
      <c r="H80" s="133"/>
      <c r="I80" s="125">
        <f>SUM(I74:I79)</f>
        <v>0</v>
      </c>
      <c r="J80" s="81"/>
      <c r="K80" s="133"/>
      <c r="L80" s="125">
        <f>SUM(L74:L79)</f>
        <v>0</v>
      </c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</row>
    <row r="81" spans="2:33" ht="15.75" customHeight="1">
      <c r="B81" s="86" t="s">
        <v>14</v>
      </c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</row>
    <row r="82" spans="2:33" ht="15.75" customHeight="1">
      <c r="B82" s="87" t="s">
        <v>63</v>
      </c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</row>
    <row r="83" spans="2:33" ht="15.75" customHeight="1">
      <c r="B83" s="87" t="s">
        <v>64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</row>
    <row r="84" spans="2:33" ht="30.95" customHeight="1" thickBot="1">
      <c r="B84" s="9"/>
      <c r="C84" s="9"/>
      <c r="D84" s="9"/>
      <c r="E84" s="9"/>
      <c r="F84" s="10"/>
      <c r="G84" s="10"/>
      <c r="H84" s="9"/>
      <c r="I84" s="10"/>
      <c r="J84" s="10"/>
      <c r="K84" s="9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</row>
    <row r="85" spans="2:33" s="79" customFormat="1" ht="16.5" thickBot="1">
      <c r="B85" s="276" t="s">
        <v>65</v>
      </c>
      <c r="C85" s="276"/>
      <c r="D85" s="91"/>
      <c r="E85" s="280" t="s">
        <v>190</v>
      </c>
      <c r="F85" s="280"/>
      <c r="G85" s="91"/>
      <c r="H85" s="280" t="s">
        <v>190</v>
      </c>
      <c r="I85" s="280"/>
      <c r="J85" s="91"/>
      <c r="K85" s="280" t="s">
        <v>190</v>
      </c>
      <c r="L85" s="280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</row>
    <row r="86" spans="2:33" ht="16.5" thickBot="1">
      <c r="B86" s="101">
        <v>2</v>
      </c>
      <c r="C86" s="216" t="s">
        <v>66</v>
      </c>
      <c r="D86" s="17"/>
      <c r="E86" s="102"/>
      <c r="F86" s="101" t="s">
        <v>18</v>
      </c>
      <c r="G86" s="11"/>
      <c r="H86" s="102"/>
      <c r="I86" s="101" t="s">
        <v>18</v>
      </c>
      <c r="J86" s="11"/>
      <c r="K86" s="102"/>
      <c r="L86" s="101" t="s">
        <v>18</v>
      </c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</row>
    <row r="87" spans="2:33" ht="16.5" thickBot="1">
      <c r="B87" s="103" t="s">
        <v>36</v>
      </c>
      <c r="C87" s="99" t="s">
        <v>37</v>
      </c>
      <c r="D87" s="27"/>
      <c r="E87" s="134"/>
      <c r="F87" s="127">
        <f>F47</f>
        <v>0</v>
      </c>
      <c r="G87" s="26"/>
      <c r="H87" s="134"/>
      <c r="I87" s="127">
        <f>I47</f>
        <v>0</v>
      </c>
      <c r="J87" s="26"/>
      <c r="K87" s="134"/>
      <c r="L87" s="127">
        <f>L47</f>
        <v>0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</row>
    <row r="88" spans="2:33" ht="16.5" thickBot="1">
      <c r="B88" s="103" t="s">
        <v>40</v>
      </c>
      <c r="C88" s="99" t="s">
        <v>41</v>
      </c>
      <c r="D88" s="28"/>
      <c r="E88" s="135"/>
      <c r="F88" s="136">
        <f>F60</f>
        <v>0</v>
      </c>
      <c r="G88" s="49"/>
      <c r="H88" s="135"/>
      <c r="I88" s="136">
        <f>I60</f>
        <v>0</v>
      </c>
      <c r="J88" s="49"/>
      <c r="K88" s="135"/>
      <c r="L88" s="136">
        <f>L60</f>
        <v>0</v>
      </c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</row>
    <row r="89" spans="2:33" ht="16.5" thickBot="1">
      <c r="B89" s="103" t="s">
        <v>58</v>
      </c>
      <c r="C89" s="99" t="s">
        <v>59</v>
      </c>
      <c r="D89" s="28"/>
      <c r="E89" s="135"/>
      <c r="F89" s="136">
        <f>F80</f>
        <v>0</v>
      </c>
      <c r="G89" s="49"/>
      <c r="H89" s="135"/>
      <c r="I89" s="136">
        <f>I80</f>
        <v>0</v>
      </c>
      <c r="J89" s="49"/>
      <c r="K89" s="135"/>
      <c r="L89" s="136">
        <f>L80</f>
        <v>0</v>
      </c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</row>
    <row r="90" spans="2:33" s="79" customFormat="1" ht="16.5" thickBot="1">
      <c r="B90" s="276" t="s">
        <v>143</v>
      </c>
      <c r="C90" s="276"/>
      <c r="D90" s="83"/>
      <c r="E90" s="137"/>
      <c r="F90" s="125">
        <f>SUM(F87:F89)</f>
        <v>0</v>
      </c>
      <c r="G90" s="81"/>
      <c r="H90" s="137"/>
      <c r="I90" s="125">
        <f>SUM(I87:I89)</f>
        <v>0</v>
      </c>
      <c r="J90" s="81"/>
      <c r="K90" s="137"/>
      <c r="L90" s="125">
        <f>SUM(L87:L89)</f>
        <v>0</v>
      </c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</row>
    <row r="91" spans="2:33" ht="30.95" customHeight="1" thickBot="1">
      <c r="B91" s="9"/>
      <c r="C91" s="9"/>
      <c r="D91" s="9"/>
      <c r="E91" s="9"/>
      <c r="F91" s="10"/>
      <c r="G91" s="10"/>
      <c r="H91" s="9"/>
      <c r="I91" s="10"/>
      <c r="J91" s="10"/>
      <c r="K91" s="9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</row>
    <row r="92" spans="2:33" s="79" customFormat="1" ht="16.5" thickBot="1">
      <c r="B92" s="276" t="s">
        <v>67</v>
      </c>
      <c r="C92" s="276"/>
      <c r="D92" s="91"/>
      <c r="E92" s="280" t="s">
        <v>198</v>
      </c>
      <c r="F92" s="280"/>
      <c r="G92" s="91"/>
      <c r="H92" s="280" t="s">
        <v>198</v>
      </c>
      <c r="I92" s="280"/>
      <c r="J92" s="91"/>
      <c r="K92" s="280" t="s">
        <v>198</v>
      </c>
      <c r="L92" s="280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1"/>
    </row>
    <row r="93" spans="2:33" ht="16.5" thickBot="1">
      <c r="B93" s="138" t="s">
        <v>68</v>
      </c>
      <c r="C93" s="138"/>
      <c r="D93" s="30"/>
      <c r="E93" s="141"/>
      <c r="F93" s="141">
        <f>F$34+F$90-SUM(F52:F58)</f>
        <v>0</v>
      </c>
      <c r="G93" s="30"/>
      <c r="H93" s="141"/>
      <c r="I93" s="141">
        <f>I$34+I$90-SUM(I52:I58)</f>
        <v>0</v>
      </c>
      <c r="J93" s="30"/>
      <c r="K93" s="141"/>
      <c r="L93" s="141">
        <f>L$34+L$90-SUM(L52:L58)</f>
        <v>0</v>
      </c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</row>
    <row r="94" spans="2:33" ht="16.5" thickBot="1">
      <c r="B94" s="138" t="s">
        <v>69</v>
      </c>
      <c r="C94" s="138"/>
      <c r="D94" s="30"/>
      <c r="E94" s="141"/>
      <c r="F94" s="141">
        <f>F$34+F$90</f>
        <v>0</v>
      </c>
      <c r="G94" s="30"/>
      <c r="H94" s="141"/>
      <c r="I94" s="141">
        <f>I$34+I$90</f>
        <v>0</v>
      </c>
      <c r="J94" s="30"/>
      <c r="K94" s="141"/>
      <c r="L94" s="141">
        <f>L$34+L$90</f>
        <v>0</v>
      </c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</row>
    <row r="95" spans="2:33" ht="16.5" thickBot="1">
      <c r="B95" s="101">
        <v>3</v>
      </c>
      <c r="C95" s="216" t="s">
        <v>70</v>
      </c>
      <c r="D95" s="11"/>
      <c r="E95" s="101" t="s">
        <v>150</v>
      </c>
      <c r="F95" s="101" t="s">
        <v>18</v>
      </c>
      <c r="G95" s="11"/>
      <c r="H95" s="101" t="s">
        <v>150</v>
      </c>
      <c r="I95" s="101" t="s">
        <v>18</v>
      </c>
      <c r="J95" s="11"/>
      <c r="K95" s="101" t="s">
        <v>150</v>
      </c>
      <c r="L95" s="101" t="s">
        <v>18</v>
      </c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</row>
    <row r="96" spans="2:33" ht="80.25" thickBot="1">
      <c r="B96" s="103" t="s">
        <v>19</v>
      </c>
      <c r="C96" s="139" t="s">
        <v>151</v>
      </c>
      <c r="D96" s="16"/>
      <c r="E96" s="123">
        <f>(1/12)*5%</f>
        <v>4.1666666666666666E-3</v>
      </c>
      <c r="F96" s="111">
        <f>F$93*E96</f>
        <v>0</v>
      </c>
      <c r="G96" s="25"/>
      <c r="H96" s="123">
        <f>$E$96</f>
        <v>4.1666666666666666E-3</v>
      </c>
      <c r="I96" s="111">
        <f>I$93*H96</f>
        <v>0</v>
      </c>
      <c r="J96" s="25"/>
      <c r="K96" s="123">
        <f>$E$96</f>
        <v>4.1666666666666666E-3</v>
      </c>
      <c r="L96" s="111">
        <f>L$93*K96</f>
        <v>0</v>
      </c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</row>
    <row r="97" spans="2:33" ht="16.5" thickBot="1">
      <c r="B97" s="103" t="s">
        <v>21</v>
      </c>
      <c r="C97" s="140" t="s">
        <v>71</v>
      </c>
      <c r="D97" s="15"/>
      <c r="E97" s="122">
        <v>0.08</v>
      </c>
      <c r="F97" s="109">
        <f>F96*E97</f>
        <v>0</v>
      </c>
      <c r="G97" s="47"/>
      <c r="H97" s="123">
        <f>$E$97</f>
        <v>0.08</v>
      </c>
      <c r="I97" s="109">
        <f>I96*H97</f>
        <v>0</v>
      </c>
      <c r="J97" s="47"/>
      <c r="K97" s="123">
        <f>$E$97</f>
        <v>0.08</v>
      </c>
      <c r="L97" s="109">
        <f>L96*K97</f>
        <v>0</v>
      </c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</row>
    <row r="98" spans="2:33" ht="67.5" thickBot="1">
      <c r="B98" s="103" t="s">
        <v>23</v>
      </c>
      <c r="C98" s="140" t="s">
        <v>152</v>
      </c>
      <c r="D98" s="15"/>
      <c r="E98" s="122">
        <v>0.02</v>
      </c>
      <c r="F98" s="109">
        <f>F96*E98</f>
        <v>0</v>
      </c>
      <c r="G98" s="47"/>
      <c r="H98" s="123">
        <f>$E$98</f>
        <v>0.02</v>
      </c>
      <c r="I98" s="109">
        <f>I96*H98</f>
        <v>0</v>
      </c>
      <c r="J98" s="47"/>
      <c r="K98" s="123">
        <f>$E$98</f>
        <v>0.02</v>
      </c>
      <c r="L98" s="109">
        <f>L96*K98</f>
        <v>0</v>
      </c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</row>
    <row r="99" spans="2:33" ht="54.75" thickBot="1">
      <c r="B99" s="103" t="s">
        <v>25</v>
      </c>
      <c r="C99" s="140" t="s">
        <v>153</v>
      </c>
      <c r="D99" s="16"/>
      <c r="E99" s="123">
        <f>7/30/12</f>
        <v>1.9444444444444445E-2</v>
      </c>
      <c r="F99" s="109">
        <f>F94*E99</f>
        <v>0</v>
      </c>
      <c r="G99" s="47"/>
      <c r="H99" s="123">
        <f>$E$99</f>
        <v>1.9444444444444445E-2</v>
      </c>
      <c r="I99" s="109">
        <f>I94*H99</f>
        <v>0</v>
      </c>
      <c r="J99" s="47"/>
      <c r="K99" s="123">
        <f>$E$99</f>
        <v>1.9444444444444445E-2</v>
      </c>
      <c r="L99" s="109">
        <f>L94*K99</f>
        <v>0</v>
      </c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</row>
    <row r="100" spans="2:33" ht="16.5" thickBot="1">
      <c r="B100" s="103" t="s">
        <v>27</v>
      </c>
      <c r="C100" s="140" t="s">
        <v>72</v>
      </c>
      <c r="D100" s="15"/>
      <c r="E100" s="142">
        <f>E60</f>
        <v>0.33800000000000002</v>
      </c>
      <c r="F100" s="109">
        <f>F99*E100</f>
        <v>0</v>
      </c>
      <c r="G100" s="47"/>
      <c r="H100" s="142">
        <f>H60</f>
        <v>0.33800000000000002</v>
      </c>
      <c r="I100" s="109">
        <f>I99*H100</f>
        <v>0</v>
      </c>
      <c r="J100" s="47"/>
      <c r="K100" s="142">
        <f>K60</f>
        <v>0.33800000000000002</v>
      </c>
      <c r="L100" s="109">
        <f>L99*K100</f>
        <v>0</v>
      </c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</row>
    <row r="101" spans="2:33" ht="67.5" thickBot="1">
      <c r="B101" s="103" t="s">
        <v>29</v>
      </c>
      <c r="C101" s="140" t="s">
        <v>154</v>
      </c>
      <c r="D101" s="15"/>
      <c r="E101" s="122">
        <v>0.02</v>
      </c>
      <c r="F101" s="109">
        <f>F99*E101</f>
        <v>0</v>
      </c>
      <c r="G101" s="47"/>
      <c r="H101" s="122">
        <f>$E$101</f>
        <v>0.02</v>
      </c>
      <c r="I101" s="109">
        <f>I99*H101</f>
        <v>0</v>
      </c>
      <c r="J101" s="47"/>
      <c r="K101" s="122">
        <f>$E$101</f>
        <v>0.02</v>
      </c>
      <c r="L101" s="109">
        <f>L99*K101</f>
        <v>0</v>
      </c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</row>
    <row r="102" spans="2:33" s="79" customFormat="1" ht="16.5" thickBot="1">
      <c r="B102" s="276" t="s">
        <v>144</v>
      </c>
      <c r="C102" s="276"/>
      <c r="D102" s="84"/>
      <c r="E102" s="143"/>
      <c r="F102" s="125">
        <f>SUM(F96:F101)</f>
        <v>0</v>
      </c>
      <c r="G102" s="81"/>
      <c r="H102" s="143"/>
      <c r="I102" s="125">
        <f>SUM(I96:I101)</f>
        <v>0</v>
      </c>
      <c r="J102" s="81"/>
      <c r="K102" s="143"/>
      <c r="L102" s="125">
        <f>SUM(L96:L101)</f>
        <v>0</v>
      </c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B102" s="81"/>
      <c r="AC102" s="81"/>
      <c r="AD102" s="81"/>
      <c r="AE102" s="81"/>
      <c r="AF102" s="81"/>
      <c r="AG102" s="81"/>
    </row>
    <row r="103" spans="2:33" ht="15.75" customHeight="1">
      <c r="B103" s="86" t="s">
        <v>14</v>
      </c>
      <c r="C103" s="72"/>
      <c r="D103" s="72"/>
      <c r="E103" s="72"/>
      <c r="F103" s="72"/>
      <c r="G103" s="67"/>
      <c r="H103" s="72"/>
      <c r="I103" s="72"/>
      <c r="J103" s="67"/>
      <c r="K103" s="72"/>
      <c r="L103" s="72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</row>
    <row r="104" spans="2:33" ht="15.75" customHeight="1">
      <c r="B104" s="87" t="s">
        <v>73</v>
      </c>
      <c r="C104" s="32"/>
      <c r="D104" s="32"/>
      <c r="E104" s="32"/>
      <c r="F104" s="32"/>
      <c r="G104" s="33"/>
      <c r="H104" s="32"/>
      <c r="I104" s="32"/>
      <c r="J104" s="33"/>
      <c r="K104" s="32"/>
      <c r="L104" s="32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</row>
    <row r="105" spans="2:33" ht="15.75" customHeight="1">
      <c r="B105" s="87" t="s">
        <v>74</v>
      </c>
      <c r="C105" s="32"/>
      <c r="D105" s="32"/>
      <c r="E105" s="32"/>
      <c r="F105" s="32"/>
      <c r="G105" s="33"/>
      <c r="H105" s="32"/>
      <c r="I105" s="32"/>
      <c r="J105" s="33"/>
      <c r="K105" s="32"/>
      <c r="L105" s="32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</row>
    <row r="106" spans="2:33" ht="15.75" customHeight="1">
      <c r="B106" s="87" t="s">
        <v>75</v>
      </c>
      <c r="C106" s="32"/>
      <c r="D106" s="32"/>
      <c r="E106" s="32"/>
      <c r="F106" s="32"/>
      <c r="G106" s="33"/>
      <c r="H106" s="32"/>
      <c r="I106" s="32"/>
      <c r="J106" s="33"/>
      <c r="K106" s="32"/>
      <c r="L106" s="32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</row>
    <row r="107" spans="2:33" ht="30.95" customHeight="1" thickBot="1">
      <c r="B107" s="9"/>
      <c r="C107" s="9"/>
      <c r="D107" s="9"/>
      <c r="E107" s="9"/>
      <c r="F107" s="10"/>
      <c r="G107" s="10"/>
      <c r="H107" s="9"/>
      <c r="I107" s="10"/>
      <c r="J107" s="10"/>
      <c r="K107" s="9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</row>
    <row r="108" spans="2:33" s="79" customFormat="1" ht="16.5" thickBot="1">
      <c r="B108" s="276" t="s">
        <v>76</v>
      </c>
      <c r="C108" s="276"/>
      <c r="D108" s="91"/>
      <c r="E108" s="280" t="s">
        <v>197</v>
      </c>
      <c r="F108" s="280"/>
      <c r="G108" s="91"/>
      <c r="H108" s="280" t="s">
        <v>197</v>
      </c>
      <c r="I108" s="280"/>
      <c r="J108" s="91"/>
      <c r="K108" s="280" t="s">
        <v>197</v>
      </c>
      <c r="L108" s="280"/>
      <c r="M108" s="91"/>
      <c r="N108" s="91"/>
      <c r="O108" s="91"/>
      <c r="P108" s="91"/>
      <c r="Q108" s="91"/>
      <c r="R108" s="91"/>
      <c r="S108" s="91"/>
      <c r="T108" s="91"/>
      <c r="U108" s="91"/>
      <c r="V108" s="91"/>
      <c r="W108" s="91"/>
      <c r="X108" s="91"/>
      <c r="Y108" s="91"/>
      <c r="Z108" s="91"/>
      <c r="AA108" s="91"/>
      <c r="AB108" s="91"/>
      <c r="AC108" s="91"/>
      <c r="AD108" s="91"/>
      <c r="AE108" s="91"/>
      <c r="AF108" s="91"/>
      <c r="AG108" s="91"/>
    </row>
    <row r="109" spans="2:33" ht="14.45" customHeight="1" thickBot="1">
      <c r="B109" s="144" t="s">
        <v>14</v>
      </c>
      <c r="C109" s="145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</row>
    <row r="110" spans="2:33" ht="16.5" thickBot="1">
      <c r="B110" s="119" t="s">
        <v>77</v>
      </c>
      <c r="C110" s="120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</row>
    <row r="111" spans="2:33" s="79" customFormat="1" ht="16.5" thickBot="1">
      <c r="B111" s="276" t="s">
        <v>78</v>
      </c>
      <c r="C111" s="276"/>
      <c r="D111" s="91"/>
      <c r="E111" s="284" t="s">
        <v>196</v>
      </c>
      <c r="F111" s="284"/>
      <c r="G111" s="91"/>
      <c r="H111" s="284" t="s">
        <v>196</v>
      </c>
      <c r="I111" s="284"/>
      <c r="J111" s="91"/>
      <c r="K111" s="284" t="s">
        <v>196</v>
      </c>
      <c r="L111" s="284"/>
      <c r="M111" s="91"/>
      <c r="N111" s="91"/>
      <c r="O111" s="91"/>
      <c r="P111" s="91"/>
      <c r="Q111" s="91"/>
      <c r="R111" s="91"/>
      <c r="S111" s="91"/>
      <c r="T111" s="91"/>
      <c r="U111" s="91"/>
      <c r="V111" s="91"/>
      <c r="W111" s="91"/>
      <c r="X111" s="91"/>
      <c r="Y111" s="91"/>
      <c r="Z111" s="91"/>
      <c r="AA111" s="91"/>
      <c r="AB111" s="91"/>
      <c r="AC111" s="91"/>
      <c r="AD111" s="91"/>
      <c r="AE111" s="91"/>
      <c r="AF111" s="91"/>
      <c r="AG111" s="91"/>
    </row>
    <row r="112" spans="2:33" ht="16.5" thickBot="1">
      <c r="B112" s="121" t="s">
        <v>79</v>
      </c>
      <c r="C112" s="121"/>
      <c r="D112" s="18"/>
      <c r="E112" s="148"/>
      <c r="F112" s="148">
        <f>F$34+F$90+F$102</f>
        <v>0</v>
      </c>
      <c r="G112" s="18"/>
      <c r="H112" s="148"/>
      <c r="I112" s="148">
        <f>I$34+I$90+I$102</f>
        <v>0</v>
      </c>
      <c r="J112" s="18"/>
      <c r="K112" s="148"/>
      <c r="L112" s="148">
        <f>L$34+L$90+L$102</f>
        <v>0</v>
      </c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</row>
    <row r="113" spans="2:34" ht="16.5" thickBot="1">
      <c r="B113" s="101" t="s">
        <v>80</v>
      </c>
      <c r="C113" s="216" t="s">
        <v>81</v>
      </c>
      <c r="D113" s="11"/>
      <c r="E113" s="101" t="s">
        <v>150</v>
      </c>
      <c r="F113" s="101" t="s">
        <v>18</v>
      </c>
      <c r="G113" s="11"/>
      <c r="H113" s="101" t="s">
        <v>150</v>
      </c>
      <c r="I113" s="101" t="s">
        <v>18</v>
      </c>
      <c r="J113" s="11"/>
      <c r="K113" s="101" t="s">
        <v>150</v>
      </c>
      <c r="L113" s="101" t="s">
        <v>18</v>
      </c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</row>
    <row r="114" spans="2:34" ht="93" thickBot="1">
      <c r="B114" s="146" t="s">
        <v>19</v>
      </c>
      <c r="C114" s="106" t="s">
        <v>155</v>
      </c>
      <c r="D114" s="16"/>
      <c r="E114" s="204">
        <f>(1+(1/3))/12/12</f>
        <v>9.2592592592592587E-3</v>
      </c>
      <c r="F114" s="149">
        <f>F$112*E114</f>
        <v>0</v>
      </c>
      <c r="G114" s="25"/>
      <c r="H114" s="204">
        <f>$E$114</f>
        <v>9.2592592592592587E-3</v>
      </c>
      <c r="I114" s="149">
        <f>I$112*H114</f>
        <v>0</v>
      </c>
      <c r="J114" s="25"/>
      <c r="K114" s="204">
        <f>$E$114</f>
        <v>9.2592592592592587E-3</v>
      </c>
      <c r="L114" s="149">
        <f>L$112*K114</f>
        <v>0</v>
      </c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</row>
    <row r="115" spans="2:34" ht="67.5" thickBot="1">
      <c r="B115" s="146" t="s">
        <v>21</v>
      </c>
      <c r="C115" s="147" t="s">
        <v>156</v>
      </c>
      <c r="D115" s="16"/>
      <c r="E115" s="204">
        <f>(2/30/12)</f>
        <v>5.5555555555555558E-3</v>
      </c>
      <c r="F115" s="149">
        <f t="shared" ref="F115:F118" si="4">F$112*E115</f>
        <v>0</v>
      </c>
      <c r="G115" s="25"/>
      <c r="H115" s="204">
        <f>$E$115</f>
        <v>5.5555555555555558E-3</v>
      </c>
      <c r="I115" s="149">
        <f t="shared" ref="I115:I118" si="5">I$112*H115</f>
        <v>0</v>
      </c>
      <c r="J115" s="25"/>
      <c r="K115" s="204">
        <f>$E$115</f>
        <v>5.5555555555555558E-3</v>
      </c>
      <c r="L115" s="149">
        <f t="shared" ref="L115:L118" si="6">L$112*K115</f>
        <v>0</v>
      </c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</row>
    <row r="116" spans="2:34" ht="80.25" thickBot="1">
      <c r="B116" s="146" t="s">
        <v>23</v>
      </c>
      <c r="C116" s="147" t="s">
        <v>157</v>
      </c>
      <c r="D116" s="16"/>
      <c r="E116" s="204">
        <f>(15/30/12)*0.08</f>
        <v>3.3333333333333331E-3</v>
      </c>
      <c r="F116" s="149">
        <f t="shared" si="4"/>
        <v>0</v>
      </c>
      <c r="G116" s="25"/>
      <c r="H116" s="204">
        <f>$E$116</f>
        <v>3.3333333333333331E-3</v>
      </c>
      <c r="I116" s="149">
        <f t="shared" si="5"/>
        <v>0</v>
      </c>
      <c r="J116" s="25"/>
      <c r="K116" s="204">
        <f>$E$116</f>
        <v>3.3333333333333331E-3</v>
      </c>
      <c r="L116" s="149">
        <f t="shared" si="6"/>
        <v>0</v>
      </c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</row>
    <row r="117" spans="2:34" ht="80.25" thickBot="1">
      <c r="B117" s="146" t="s">
        <v>25</v>
      </c>
      <c r="C117" s="147" t="s">
        <v>158</v>
      </c>
      <c r="D117" s="16"/>
      <c r="E117" s="204">
        <f>(5/30/12)*0.02</f>
        <v>2.7777777777777778E-4</v>
      </c>
      <c r="F117" s="149">
        <f t="shared" si="4"/>
        <v>0</v>
      </c>
      <c r="G117" s="25"/>
      <c r="H117" s="204">
        <f>$E$117</f>
        <v>2.7777777777777778E-4</v>
      </c>
      <c r="I117" s="149">
        <f t="shared" si="5"/>
        <v>0</v>
      </c>
      <c r="J117" s="25"/>
      <c r="K117" s="204">
        <f>$E$117</f>
        <v>2.7777777777777778E-4</v>
      </c>
      <c r="L117" s="149">
        <f t="shared" si="6"/>
        <v>0</v>
      </c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</row>
    <row r="118" spans="2:34" ht="80.25" thickBot="1">
      <c r="B118" s="146" t="s">
        <v>27</v>
      </c>
      <c r="C118" s="147" t="s">
        <v>159</v>
      </c>
      <c r="D118" s="16"/>
      <c r="E118" s="204">
        <f>(4/12)/12*0.02</f>
        <v>5.5555555555555556E-4</v>
      </c>
      <c r="F118" s="149">
        <f t="shared" si="4"/>
        <v>0</v>
      </c>
      <c r="G118" s="25"/>
      <c r="H118" s="204">
        <f>$E$118</f>
        <v>5.5555555555555556E-4</v>
      </c>
      <c r="I118" s="149">
        <f t="shared" si="5"/>
        <v>0</v>
      </c>
      <c r="J118" s="25"/>
      <c r="K118" s="204">
        <f>$E$118</f>
        <v>5.5555555555555556E-4</v>
      </c>
      <c r="L118" s="149">
        <f t="shared" si="6"/>
        <v>0</v>
      </c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</row>
    <row r="119" spans="2:34" ht="29.25" thickBot="1">
      <c r="B119" s="146" t="s">
        <v>29</v>
      </c>
      <c r="C119" s="147" t="s">
        <v>182</v>
      </c>
      <c r="D119" s="16"/>
      <c r="E119" s="204">
        <f>5/30/12</f>
        <v>1.3888888888888888E-2</v>
      </c>
      <c r="F119" s="149">
        <f>F$112*E119</f>
        <v>0</v>
      </c>
      <c r="G119" s="25"/>
      <c r="H119" s="204">
        <f>$E$119</f>
        <v>1.3888888888888888E-2</v>
      </c>
      <c r="I119" s="149">
        <f>I$112*H119</f>
        <v>0</v>
      </c>
      <c r="J119" s="25"/>
      <c r="K119" s="204">
        <f>$E$119</f>
        <v>1.3888888888888888E-2</v>
      </c>
      <c r="L119" s="149">
        <f>L$112*K119</f>
        <v>0</v>
      </c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</row>
    <row r="120" spans="2:34" ht="16.5" thickBot="1">
      <c r="B120" s="146" t="s">
        <v>31</v>
      </c>
      <c r="C120" s="104" t="s">
        <v>82</v>
      </c>
      <c r="D120" s="31"/>
      <c r="E120" s="266">
        <v>0</v>
      </c>
      <c r="F120" s="149">
        <f t="shared" ref="F120" si="7">F$112*E120</f>
        <v>0</v>
      </c>
      <c r="G120" s="47"/>
      <c r="H120" s="204">
        <f>$E$120</f>
        <v>0</v>
      </c>
      <c r="I120" s="149">
        <f t="shared" ref="I120" si="8">I$112*H120</f>
        <v>0</v>
      </c>
      <c r="J120" s="47"/>
      <c r="K120" s="204">
        <f>$E$120</f>
        <v>0</v>
      </c>
      <c r="L120" s="149">
        <f t="shared" ref="L120" si="9">L$112*K120</f>
        <v>0</v>
      </c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</row>
    <row r="121" spans="2:34" s="79" customFormat="1" ht="15.75" customHeight="1" thickBot="1">
      <c r="B121" s="276" t="s">
        <v>148</v>
      </c>
      <c r="C121" s="276"/>
      <c r="D121" s="77"/>
      <c r="E121" s="133"/>
      <c r="F121" s="125">
        <f>SUM(F114:F120)</f>
        <v>0</v>
      </c>
      <c r="G121" s="81"/>
      <c r="H121" s="133"/>
      <c r="I121" s="125">
        <f>SUM(I114:I120)</f>
        <v>0</v>
      </c>
      <c r="J121" s="81"/>
      <c r="K121" s="133"/>
      <c r="L121" s="125">
        <f>SUM(L114:L120)</f>
        <v>0</v>
      </c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81"/>
      <c r="AA121" s="81"/>
      <c r="AB121" s="81"/>
      <c r="AC121" s="81"/>
      <c r="AD121" s="81"/>
      <c r="AE121" s="81"/>
      <c r="AF121" s="81"/>
      <c r="AG121" s="81"/>
    </row>
    <row r="122" spans="2:34" ht="15.75" customHeight="1">
      <c r="B122" s="86" t="s">
        <v>14</v>
      </c>
      <c r="C122" s="67"/>
      <c r="D122" s="67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</row>
    <row r="123" spans="2:34" ht="15.75" customHeight="1">
      <c r="B123" s="87" t="s">
        <v>83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</row>
    <row r="124" spans="2:34">
      <c r="B124" s="87" t="s">
        <v>84</v>
      </c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2"/>
    </row>
    <row r="125" spans="2:34" ht="15.75" customHeight="1">
      <c r="B125" s="87" t="s">
        <v>85</v>
      </c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</row>
    <row r="126" spans="2:34" ht="15.75" customHeight="1">
      <c r="B126" s="87" t="s">
        <v>86</v>
      </c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</row>
    <row r="127" spans="2:34" ht="15.75" customHeight="1">
      <c r="B127" s="87" t="s">
        <v>87</v>
      </c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</row>
    <row r="128" spans="2:34" ht="30.95" customHeight="1" thickBot="1">
      <c r="B128" s="7"/>
      <c r="C128" s="7"/>
      <c r="D128" s="7"/>
      <c r="E128" s="7"/>
      <c r="F128" s="34"/>
      <c r="G128" s="34"/>
      <c r="H128" s="7"/>
      <c r="I128" s="34"/>
      <c r="J128" s="34"/>
      <c r="K128" s="7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F128" s="34"/>
      <c r="AG128" s="34"/>
    </row>
    <row r="129" spans="2:33" s="79" customFormat="1" ht="16.5" thickBot="1">
      <c r="B129" s="285" t="s">
        <v>88</v>
      </c>
      <c r="C129" s="285"/>
      <c r="D129" s="93"/>
      <c r="E129" s="284" t="s">
        <v>195</v>
      </c>
      <c r="F129" s="284"/>
      <c r="G129" s="93"/>
      <c r="H129" s="284" t="s">
        <v>195</v>
      </c>
      <c r="I129" s="284"/>
      <c r="J129" s="93"/>
      <c r="K129" s="284" t="s">
        <v>195</v>
      </c>
      <c r="L129" s="284"/>
      <c r="M129" s="93"/>
      <c r="N129" s="93"/>
      <c r="O129" s="93"/>
      <c r="P129" s="93"/>
      <c r="Q129" s="93"/>
      <c r="R129" s="93"/>
      <c r="S129" s="93"/>
      <c r="T129" s="93"/>
      <c r="U129" s="93"/>
      <c r="V129" s="93"/>
      <c r="W129" s="93"/>
      <c r="X129" s="93"/>
      <c r="Y129" s="93"/>
      <c r="Z129" s="93"/>
      <c r="AA129" s="93"/>
      <c r="AB129" s="93"/>
      <c r="AC129" s="93"/>
      <c r="AD129" s="93"/>
      <c r="AE129" s="93"/>
      <c r="AF129" s="93"/>
      <c r="AG129" s="93"/>
    </row>
    <row r="130" spans="2:33" ht="15.75" customHeight="1" thickBot="1">
      <c r="B130" s="150" t="s">
        <v>89</v>
      </c>
      <c r="C130" s="150"/>
      <c r="D130" s="35"/>
      <c r="E130" s="154"/>
      <c r="F130" s="155">
        <f>F$34+F$90+F$102</f>
        <v>0</v>
      </c>
      <c r="G130" s="36"/>
      <c r="H130" s="154"/>
      <c r="I130" s="155">
        <f>I$34+I$90+I$102</f>
        <v>0</v>
      </c>
      <c r="J130" s="36"/>
      <c r="K130" s="154"/>
      <c r="L130" s="155">
        <f>L$34+L$90+L$102</f>
        <v>0</v>
      </c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</row>
    <row r="131" spans="2:33" ht="16.5" thickBot="1">
      <c r="B131" s="151" t="s">
        <v>90</v>
      </c>
      <c r="C131" s="217" t="s">
        <v>91</v>
      </c>
      <c r="D131" s="37"/>
      <c r="E131" s="156"/>
      <c r="F131" s="156" t="s">
        <v>18</v>
      </c>
      <c r="G131" s="56"/>
      <c r="H131" s="156"/>
      <c r="I131" s="156" t="s">
        <v>18</v>
      </c>
      <c r="J131" s="56"/>
      <c r="K131" s="156"/>
      <c r="L131" s="156" t="s">
        <v>18</v>
      </c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  <c r="AB131" s="56"/>
      <c r="AC131" s="56"/>
      <c r="AD131" s="56"/>
      <c r="AE131" s="56"/>
      <c r="AF131" s="56"/>
      <c r="AG131" s="56"/>
    </row>
    <row r="132" spans="2:33" ht="39.75" thickBot="1">
      <c r="B132" s="152" t="s">
        <v>19</v>
      </c>
      <c r="C132" s="153" t="s">
        <v>186</v>
      </c>
      <c r="D132" s="28"/>
      <c r="E132" s="135"/>
      <c r="F132" s="136"/>
      <c r="G132" s="49"/>
      <c r="H132" s="135"/>
      <c r="I132" s="136"/>
      <c r="J132" s="49"/>
      <c r="K132" s="135"/>
      <c r="L132" s="136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</row>
    <row r="133" spans="2:33" s="79" customFormat="1" ht="16.5" thickBot="1">
      <c r="B133" s="276" t="s">
        <v>149</v>
      </c>
      <c r="C133" s="276"/>
      <c r="D133" s="83"/>
      <c r="E133" s="137"/>
      <c r="F133" s="125">
        <f>F132</f>
        <v>0</v>
      </c>
      <c r="G133" s="81"/>
      <c r="H133" s="137"/>
      <c r="I133" s="125">
        <f>I132</f>
        <v>0</v>
      </c>
      <c r="J133" s="81"/>
      <c r="K133" s="137"/>
      <c r="L133" s="125">
        <f>L132</f>
        <v>0</v>
      </c>
      <c r="M133" s="81"/>
      <c r="N133" s="81"/>
      <c r="O133" s="81"/>
      <c r="P133" s="81"/>
      <c r="Q133" s="81"/>
      <c r="R133" s="81"/>
      <c r="S133" s="81"/>
      <c r="T133" s="81"/>
      <c r="U133" s="81"/>
      <c r="V133" s="81"/>
      <c r="W133" s="81"/>
      <c r="X133" s="81"/>
      <c r="Y133" s="81"/>
      <c r="Z133" s="81"/>
      <c r="AA133" s="81"/>
      <c r="AB133" s="81"/>
      <c r="AC133" s="81"/>
      <c r="AD133" s="81"/>
      <c r="AE133" s="81"/>
      <c r="AF133" s="81"/>
      <c r="AG133" s="81"/>
    </row>
    <row r="134" spans="2:33" ht="30.95" customHeight="1" thickBot="1">
      <c r="B134" s="9"/>
      <c r="C134" s="9"/>
      <c r="D134" s="9"/>
      <c r="E134" s="9"/>
      <c r="F134" s="10"/>
      <c r="G134" s="10"/>
      <c r="H134" s="9"/>
      <c r="I134" s="10"/>
      <c r="J134" s="10"/>
      <c r="K134" s="9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</row>
    <row r="135" spans="2:33" ht="16.5" thickBot="1">
      <c r="B135" s="157" t="s">
        <v>92</v>
      </c>
      <c r="C135" s="157"/>
      <c r="D135" s="14"/>
      <c r="E135" s="280" t="s">
        <v>191</v>
      </c>
      <c r="F135" s="280"/>
      <c r="G135" s="14"/>
      <c r="H135" s="280" t="s">
        <v>191</v>
      </c>
      <c r="I135" s="280"/>
      <c r="J135" s="14"/>
      <c r="K135" s="280" t="s">
        <v>191</v>
      </c>
      <c r="L135" s="280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</row>
    <row r="136" spans="2:33" ht="16.5" thickBot="1">
      <c r="B136" s="101">
        <v>4</v>
      </c>
      <c r="C136" s="216" t="s">
        <v>93</v>
      </c>
      <c r="D136" s="17"/>
      <c r="E136" s="101"/>
      <c r="F136" s="101" t="s">
        <v>18</v>
      </c>
      <c r="G136" s="11"/>
      <c r="H136" s="101"/>
      <c r="I136" s="101" t="s">
        <v>18</v>
      </c>
      <c r="J136" s="11"/>
      <c r="K136" s="101"/>
      <c r="L136" s="101" t="s">
        <v>18</v>
      </c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</row>
    <row r="137" spans="2:33" ht="16.5" thickBot="1">
      <c r="B137" s="103" t="s">
        <v>80</v>
      </c>
      <c r="C137" s="99" t="s">
        <v>94</v>
      </c>
      <c r="D137" s="28"/>
      <c r="E137" s="135"/>
      <c r="F137" s="136">
        <f>F$121</f>
        <v>0</v>
      </c>
      <c r="G137" s="49"/>
      <c r="H137" s="135"/>
      <c r="I137" s="136">
        <f>I$121</f>
        <v>0</v>
      </c>
      <c r="J137" s="49"/>
      <c r="K137" s="135"/>
      <c r="L137" s="136">
        <f>L$121</f>
        <v>0</v>
      </c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</row>
    <row r="138" spans="2:33" ht="16.5" thickBot="1">
      <c r="B138" s="103" t="s">
        <v>90</v>
      </c>
      <c r="C138" s="99" t="s">
        <v>95</v>
      </c>
      <c r="D138" s="28"/>
      <c r="E138" s="135"/>
      <c r="F138" s="136">
        <f>F$133</f>
        <v>0</v>
      </c>
      <c r="G138" s="49"/>
      <c r="H138" s="135"/>
      <c r="I138" s="136">
        <f>I$133</f>
        <v>0</v>
      </c>
      <c r="J138" s="49"/>
      <c r="K138" s="135"/>
      <c r="L138" s="136">
        <f>L$133</f>
        <v>0</v>
      </c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</row>
    <row r="139" spans="2:33" s="79" customFormat="1" ht="16.5" thickBot="1">
      <c r="B139" s="276" t="s">
        <v>145</v>
      </c>
      <c r="C139" s="276"/>
      <c r="D139" s="83"/>
      <c r="E139" s="137"/>
      <c r="F139" s="125">
        <f>SUM(F137:F138)</f>
        <v>0</v>
      </c>
      <c r="G139" s="81"/>
      <c r="H139" s="137"/>
      <c r="I139" s="125">
        <f>SUM(I137:I138)</f>
        <v>0</v>
      </c>
      <c r="J139" s="81"/>
      <c r="K139" s="137"/>
      <c r="L139" s="125">
        <f>SUM(L137:L138)</f>
        <v>0</v>
      </c>
      <c r="M139" s="81"/>
      <c r="N139" s="81"/>
      <c r="O139" s="81"/>
      <c r="P139" s="81"/>
      <c r="Q139" s="81"/>
      <c r="R139" s="81"/>
      <c r="S139" s="81"/>
      <c r="T139" s="81"/>
      <c r="U139" s="81"/>
      <c r="V139" s="81"/>
      <c r="W139" s="81"/>
      <c r="X139" s="81"/>
      <c r="Y139" s="81"/>
      <c r="Z139" s="81"/>
      <c r="AA139" s="81"/>
      <c r="AB139" s="81"/>
      <c r="AC139" s="81"/>
      <c r="AD139" s="81"/>
      <c r="AE139" s="81"/>
      <c r="AF139" s="81"/>
      <c r="AG139" s="81"/>
    </row>
    <row r="140" spans="2:33" ht="30.95" customHeight="1" thickBot="1">
      <c r="B140" s="9"/>
      <c r="C140" s="9"/>
      <c r="D140" s="9"/>
      <c r="E140" s="9"/>
      <c r="F140" s="10"/>
      <c r="G140" s="10"/>
      <c r="H140" s="9"/>
      <c r="I140" s="10"/>
      <c r="J140" s="10"/>
      <c r="K140" s="9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</row>
    <row r="141" spans="2:33" s="79" customFormat="1" ht="16.5" thickBot="1">
      <c r="B141" s="276" t="s">
        <v>96</v>
      </c>
      <c r="C141" s="276"/>
      <c r="D141" s="91"/>
      <c r="E141" s="280" t="s">
        <v>194</v>
      </c>
      <c r="F141" s="280"/>
      <c r="G141" s="91"/>
      <c r="H141" s="280" t="s">
        <v>194</v>
      </c>
      <c r="I141" s="280"/>
      <c r="J141" s="91"/>
      <c r="K141" s="280" t="s">
        <v>194</v>
      </c>
      <c r="L141" s="280"/>
      <c r="M141" s="91"/>
      <c r="N141" s="91"/>
      <c r="O141" s="91"/>
      <c r="P141" s="91"/>
      <c r="Q141" s="91"/>
      <c r="R141" s="91"/>
      <c r="S141" s="91"/>
      <c r="T141" s="91"/>
      <c r="U141" s="91"/>
      <c r="V141" s="91"/>
      <c r="W141" s="91"/>
      <c r="X141" s="91"/>
      <c r="Y141" s="91"/>
      <c r="Z141" s="91"/>
      <c r="AA141" s="91"/>
      <c r="AB141" s="91"/>
      <c r="AC141" s="91"/>
      <c r="AD141" s="91"/>
      <c r="AE141" s="91"/>
      <c r="AF141" s="91"/>
      <c r="AG141" s="91"/>
    </row>
    <row r="142" spans="2:33" ht="16.5" thickBot="1">
      <c r="B142" s="101">
        <v>5</v>
      </c>
      <c r="C142" s="216" t="s">
        <v>97</v>
      </c>
      <c r="D142" s="17"/>
      <c r="E142" s="101"/>
      <c r="F142" s="101" t="s">
        <v>18</v>
      </c>
      <c r="G142" s="11"/>
      <c r="H142" s="101"/>
      <c r="I142" s="101" t="s">
        <v>18</v>
      </c>
      <c r="J142" s="11"/>
      <c r="K142" s="101"/>
      <c r="L142" s="101" t="s">
        <v>18</v>
      </c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</row>
    <row r="143" spans="2:33" ht="16.5" thickBot="1">
      <c r="B143" s="131" t="s">
        <v>19</v>
      </c>
      <c r="C143" s="106" t="s">
        <v>98</v>
      </c>
      <c r="D143" s="38"/>
      <c r="E143" s="160"/>
      <c r="F143" s="161">
        <f>'1-Dados Básicos'!E81</f>
        <v>0</v>
      </c>
      <c r="G143" s="50"/>
      <c r="H143" s="160"/>
      <c r="I143" s="161">
        <f>'1-Dados Básicos'!$E$81</f>
        <v>0</v>
      </c>
      <c r="J143" s="50"/>
      <c r="K143" s="160"/>
      <c r="L143" s="161">
        <f>'1-Dados Básicos'!$E$81</f>
        <v>0</v>
      </c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</row>
    <row r="144" spans="2:33" ht="16.5" thickBot="1">
      <c r="B144" s="131" t="s">
        <v>21</v>
      </c>
      <c r="C144" s="106" t="s">
        <v>99</v>
      </c>
      <c r="D144" s="38"/>
      <c r="E144" s="160"/>
      <c r="F144" s="161">
        <f>'1-Dados Básicos'!$C$62</f>
        <v>0</v>
      </c>
      <c r="G144" s="50"/>
      <c r="H144" s="160"/>
      <c r="I144" s="161">
        <f>'1-Dados Básicos'!$D$62</f>
        <v>0</v>
      </c>
      <c r="J144" s="50"/>
      <c r="K144" s="160"/>
      <c r="L144" s="161">
        <f>'1-Dados Básicos'!$E$62</f>
        <v>0</v>
      </c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</row>
    <row r="145" spans="2:34" ht="16.5" thickBot="1">
      <c r="B145" s="131" t="s">
        <v>23</v>
      </c>
      <c r="C145" s="106" t="s">
        <v>183</v>
      </c>
      <c r="D145" s="38"/>
      <c r="E145" s="160"/>
      <c r="F145" s="161">
        <v>0</v>
      </c>
      <c r="G145" s="50"/>
      <c r="H145" s="160"/>
      <c r="I145" s="161">
        <v>0</v>
      </c>
      <c r="J145" s="50"/>
      <c r="K145" s="160"/>
      <c r="L145" s="161">
        <v>0</v>
      </c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</row>
    <row r="146" spans="2:34" ht="16.5" thickBot="1">
      <c r="B146" s="158" t="s">
        <v>25</v>
      </c>
      <c r="C146" s="159" t="s">
        <v>82</v>
      </c>
      <c r="D146" s="38"/>
      <c r="E146" s="160"/>
      <c r="F146" s="161">
        <v>0</v>
      </c>
      <c r="G146" s="50"/>
      <c r="H146" s="160"/>
      <c r="I146" s="161">
        <v>0</v>
      </c>
      <c r="J146" s="50"/>
      <c r="K146" s="160"/>
      <c r="L146" s="161">
        <v>0</v>
      </c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</row>
    <row r="147" spans="2:34" s="79" customFormat="1" ht="16.5" thickBot="1">
      <c r="B147" s="276" t="s">
        <v>146</v>
      </c>
      <c r="C147" s="276"/>
      <c r="D147" s="96"/>
      <c r="E147" s="162"/>
      <c r="F147" s="163">
        <f>SUM(F143:F146)</f>
        <v>0</v>
      </c>
      <c r="G147" s="97"/>
      <c r="H147" s="162"/>
      <c r="I147" s="163">
        <f>SUM(I143:I146)</f>
        <v>0</v>
      </c>
      <c r="J147" s="97"/>
      <c r="K147" s="162"/>
      <c r="L147" s="163">
        <f>SUM(L143:L146)</f>
        <v>0</v>
      </c>
      <c r="M147" s="97"/>
      <c r="N147" s="97"/>
      <c r="O147" s="97"/>
      <c r="P147" s="97"/>
      <c r="Q147" s="97"/>
      <c r="R147" s="97"/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2:34" ht="30.95" customHeight="1" thickBot="1">
      <c r="B148" s="9"/>
      <c r="C148" s="9"/>
      <c r="D148" s="9"/>
      <c r="E148" s="9"/>
      <c r="F148" s="10"/>
      <c r="G148" s="10"/>
      <c r="H148" s="9"/>
      <c r="I148" s="10"/>
      <c r="J148" s="10"/>
      <c r="K148" s="9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32"/>
    </row>
    <row r="149" spans="2:34" s="79" customFormat="1" ht="16.5" thickBot="1">
      <c r="B149" s="276" t="s">
        <v>100</v>
      </c>
      <c r="C149" s="276"/>
      <c r="D149" s="91"/>
      <c r="E149" s="280" t="s">
        <v>193</v>
      </c>
      <c r="F149" s="280"/>
      <c r="G149" s="91"/>
      <c r="H149" s="280" t="s">
        <v>193</v>
      </c>
      <c r="I149" s="280"/>
      <c r="J149" s="91"/>
      <c r="K149" s="280" t="s">
        <v>193</v>
      </c>
      <c r="L149" s="280"/>
      <c r="M149" s="91"/>
      <c r="N149" s="91"/>
      <c r="O149" s="91"/>
      <c r="P149" s="91"/>
      <c r="Q149" s="91"/>
      <c r="R149" s="91"/>
      <c r="S149" s="91"/>
      <c r="T149" s="91"/>
      <c r="U149" s="91"/>
      <c r="V149" s="91"/>
      <c r="W149" s="91"/>
      <c r="X149" s="91"/>
      <c r="Y149" s="91"/>
      <c r="Z149" s="91"/>
      <c r="AA149" s="91"/>
      <c r="AB149" s="91"/>
      <c r="AC149" s="91"/>
      <c r="AD149" s="91"/>
      <c r="AE149" s="91"/>
      <c r="AF149" s="91"/>
      <c r="AG149" s="91"/>
    </row>
    <row r="150" spans="2:34" ht="16.5" thickBot="1">
      <c r="B150" s="167"/>
      <c r="C150" s="121" t="s">
        <v>101</v>
      </c>
      <c r="D150" s="39"/>
      <c r="E150" s="164"/>
      <c r="F150" s="148">
        <f>F$34+F$90+F$102+F$139+F$147</f>
        <v>0</v>
      </c>
      <c r="G150" s="18"/>
      <c r="H150" s="164"/>
      <c r="I150" s="148">
        <f>I$34+I$90+I$102+I$139+I$147</f>
        <v>0</v>
      </c>
      <c r="J150" s="18"/>
      <c r="K150" s="164"/>
      <c r="L150" s="148">
        <f>L$34+L$90+L$102+L$139+L$147</f>
        <v>0</v>
      </c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</row>
    <row r="151" spans="2:34" ht="16.5" thickBot="1">
      <c r="B151" s="167"/>
      <c r="C151" s="121" t="s">
        <v>102</v>
      </c>
      <c r="D151" s="39"/>
      <c r="E151" s="164"/>
      <c r="F151" s="148">
        <f>F$150+F$154</f>
        <v>0</v>
      </c>
      <c r="G151" s="18"/>
      <c r="H151" s="164"/>
      <c r="I151" s="148">
        <f>I$150+I$154</f>
        <v>0</v>
      </c>
      <c r="J151" s="18"/>
      <c r="K151" s="164"/>
      <c r="L151" s="148">
        <f>L$150+L$154</f>
        <v>0</v>
      </c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</row>
    <row r="152" spans="2:34" ht="16.5" thickBot="1">
      <c r="B152" s="167"/>
      <c r="C152" s="121" t="s">
        <v>103</v>
      </c>
      <c r="D152" s="39"/>
      <c r="E152" s="164"/>
      <c r="F152" s="148">
        <f>(F$151+F$155)/(1-E156)</f>
        <v>0</v>
      </c>
      <c r="G152" s="18"/>
      <c r="H152" s="164"/>
      <c r="I152" s="148">
        <f>(I$151+I$155)/(1-H156)</f>
        <v>0</v>
      </c>
      <c r="J152" s="18"/>
      <c r="K152" s="164"/>
      <c r="L152" s="148">
        <f>(L$151+L$155)/(1-K156)</f>
        <v>0</v>
      </c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</row>
    <row r="153" spans="2:34" ht="16.5" thickBot="1">
      <c r="B153" s="101">
        <v>6</v>
      </c>
      <c r="C153" s="216" t="s">
        <v>104</v>
      </c>
      <c r="D153" s="11"/>
      <c r="E153" s="101" t="s">
        <v>150</v>
      </c>
      <c r="F153" s="101" t="s">
        <v>18</v>
      </c>
      <c r="G153" s="11"/>
      <c r="H153" s="101" t="s">
        <v>150</v>
      </c>
      <c r="I153" s="101" t="s">
        <v>18</v>
      </c>
      <c r="J153" s="11"/>
      <c r="K153" s="101" t="s">
        <v>150</v>
      </c>
      <c r="L153" s="101" t="s">
        <v>18</v>
      </c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</row>
    <row r="154" spans="2:34" ht="14.45" customHeight="1" thickBot="1">
      <c r="B154" s="103" t="s">
        <v>19</v>
      </c>
      <c r="C154" s="106" t="s">
        <v>105</v>
      </c>
      <c r="D154" s="16"/>
      <c r="E154" s="123">
        <f>'1-Dados Básicos'!C67</f>
        <v>0</v>
      </c>
      <c r="F154" s="111">
        <f>F$150*E154</f>
        <v>0</v>
      </c>
      <c r="G154" s="57"/>
      <c r="H154" s="123">
        <f>'1-Dados Básicos'!D67</f>
        <v>0</v>
      </c>
      <c r="I154" s="111">
        <f>I$150*H154</f>
        <v>0</v>
      </c>
      <c r="J154" s="57"/>
      <c r="K154" s="123">
        <f>'1-Dados Básicos'!E67</f>
        <v>0</v>
      </c>
      <c r="L154" s="111">
        <f>L$150*K154</f>
        <v>0</v>
      </c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  <c r="AB154" s="57"/>
      <c r="AC154" s="57"/>
      <c r="AD154" s="57"/>
      <c r="AE154" s="57"/>
      <c r="AF154" s="57"/>
      <c r="AG154" s="57"/>
    </row>
    <row r="155" spans="2:34" ht="16.5" thickBot="1">
      <c r="B155" s="103" t="s">
        <v>21</v>
      </c>
      <c r="C155" s="106" t="s">
        <v>106</v>
      </c>
      <c r="D155" s="16"/>
      <c r="E155" s="123">
        <f>'1-Dados Básicos'!C68</f>
        <v>0</v>
      </c>
      <c r="F155" s="111">
        <f>F$151*E155</f>
        <v>0</v>
      </c>
      <c r="G155" s="57"/>
      <c r="H155" s="123">
        <f>'1-Dados Básicos'!D68</f>
        <v>0</v>
      </c>
      <c r="I155" s="111">
        <f>I$151*H155</f>
        <v>0</v>
      </c>
      <c r="J155" s="57"/>
      <c r="K155" s="123">
        <f>'1-Dados Básicos'!E68</f>
        <v>0</v>
      </c>
      <c r="L155" s="111">
        <f>L$151*K155</f>
        <v>0</v>
      </c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  <c r="AA155" s="57"/>
      <c r="AB155" s="57"/>
      <c r="AC155" s="57"/>
      <c r="AD155" s="57"/>
      <c r="AE155" s="57"/>
      <c r="AF155" s="57"/>
      <c r="AG155" s="57"/>
    </row>
    <row r="156" spans="2:34" ht="16.5" thickBot="1">
      <c r="B156" s="103" t="s">
        <v>23</v>
      </c>
      <c r="C156" s="99" t="s">
        <v>107</v>
      </c>
      <c r="D156" s="15"/>
      <c r="E156" s="122">
        <f>SUM(E157:E161)</f>
        <v>0</v>
      </c>
      <c r="F156" s="165"/>
      <c r="G156" s="51"/>
      <c r="H156" s="122">
        <f>SUM(H157:H161)</f>
        <v>0</v>
      </c>
      <c r="I156" s="165"/>
      <c r="J156" s="51"/>
      <c r="K156" s="122">
        <f>SUM(K157:K161)</f>
        <v>0</v>
      </c>
      <c r="L156" s="165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51"/>
      <c r="AD156" s="51"/>
      <c r="AE156" s="51"/>
      <c r="AF156" s="51"/>
      <c r="AG156" s="51"/>
    </row>
    <row r="157" spans="2:34" ht="16.5" thickBot="1">
      <c r="B157" s="103"/>
      <c r="C157" s="99" t="s">
        <v>108</v>
      </c>
      <c r="D157" s="15"/>
      <c r="E157" s="122">
        <f>'1-Dados Básicos'!C47</f>
        <v>0</v>
      </c>
      <c r="F157" s="111">
        <f>F$152*E157</f>
        <v>0</v>
      </c>
      <c r="G157" s="51"/>
      <c r="H157" s="122">
        <f>'1-Dados Básicos'!D47</f>
        <v>0</v>
      </c>
      <c r="I157" s="111">
        <f>I$152*H157</f>
        <v>0</v>
      </c>
      <c r="J157" s="51"/>
      <c r="K157" s="122">
        <f>'1-Dados Básicos'!$E$47</f>
        <v>0</v>
      </c>
      <c r="L157" s="111">
        <f>L$152*K157</f>
        <v>0</v>
      </c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  <c r="AC157" s="51"/>
      <c r="AD157" s="51"/>
      <c r="AE157" s="51"/>
      <c r="AF157" s="51"/>
      <c r="AG157" s="51"/>
    </row>
    <row r="158" spans="2:34" ht="16.5" thickBot="1">
      <c r="B158" s="103"/>
      <c r="C158" s="99" t="s">
        <v>109</v>
      </c>
      <c r="D158" s="15"/>
      <c r="E158" s="122">
        <f>'1-Dados Básicos'!C48</f>
        <v>0</v>
      </c>
      <c r="F158" s="111">
        <f t="shared" ref="F158" si="10">F$152*E158</f>
        <v>0</v>
      </c>
      <c r="G158" s="51"/>
      <c r="H158" s="122">
        <f>'1-Dados Básicos'!D48</f>
        <v>0</v>
      </c>
      <c r="I158" s="111">
        <f t="shared" ref="I158" si="11">I$152*H158</f>
        <v>0</v>
      </c>
      <c r="J158" s="51"/>
      <c r="K158" s="122">
        <f>'1-Dados Básicos'!$E$48</f>
        <v>0</v>
      </c>
      <c r="L158" s="111">
        <f t="shared" ref="L158" si="12">L$152*K158</f>
        <v>0</v>
      </c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1"/>
      <c r="AD158" s="51"/>
      <c r="AE158" s="51"/>
      <c r="AF158" s="51"/>
      <c r="AG158" s="51"/>
    </row>
    <row r="159" spans="2:34" ht="16.5" thickBot="1">
      <c r="B159" s="103"/>
      <c r="C159" s="99" t="s">
        <v>110</v>
      </c>
      <c r="D159" s="15"/>
      <c r="E159" s="122">
        <f>'1-Dados Básicos'!C49</f>
        <v>0</v>
      </c>
      <c r="F159" s="111">
        <f>F$152*E159</f>
        <v>0</v>
      </c>
      <c r="G159" s="51"/>
      <c r="H159" s="122">
        <f>'1-Dados Básicos'!D49</f>
        <v>0</v>
      </c>
      <c r="I159" s="111">
        <f>I$152*H159</f>
        <v>0</v>
      </c>
      <c r="J159" s="51"/>
      <c r="K159" s="122">
        <f>'1-Dados Básicos'!$E$49</f>
        <v>0</v>
      </c>
      <c r="L159" s="111">
        <f>L$152*K159</f>
        <v>0</v>
      </c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</row>
    <row r="160" spans="2:34" ht="16.5" thickBot="1">
      <c r="B160" s="103"/>
      <c r="C160" s="99" t="s">
        <v>111</v>
      </c>
      <c r="D160" s="15"/>
      <c r="E160" s="122">
        <f>'1-Dados Básicos'!C50</f>
        <v>0</v>
      </c>
      <c r="F160" s="111">
        <f>F$152*E160</f>
        <v>0</v>
      </c>
      <c r="G160" s="51"/>
      <c r="H160" s="122">
        <f>'1-Dados Básicos'!D50</f>
        <v>0</v>
      </c>
      <c r="I160" s="111">
        <f>I$152*H160</f>
        <v>0</v>
      </c>
      <c r="J160" s="51"/>
      <c r="K160" s="122">
        <f>'1-Dados Básicos'!$E$50</f>
        <v>0</v>
      </c>
      <c r="L160" s="111">
        <f>L$152*K160</f>
        <v>0</v>
      </c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  <c r="AC160" s="51"/>
      <c r="AD160" s="51"/>
      <c r="AE160" s="51"/>
      <c r="AF160" s="51"/>
      <c r="AG160" s="51"/>
    </row>
    <row r="161" spans="2:34" ht="64.5" thickBot="1">
      <c r="B161" s="103"/>
      <c r="C161" s="99" t="s">
        <v>275</v>
      </c>
      <c r="D161" s="15"/>
      <c r="E161" s="122">
        <f>'1-Dados Básicos'!C51</f>
        <v>0</v>
      </c>
      <c r="F161" s="111">
        <f>F$152*E161</f>
        <v>0</v>
      </c>
      <c r="G161" s="51"/>
      <c r="H161" s="122">
        <f>'1-Dados Básicos'!D51</f>
        <v>0</v>
      </c>
      <c r="I161" s="111">
        <f>I$152*H161</f>
        <v>0</v>
      </c>
      <c r="J161" s="51"/>
      <c r="K161" s="122">
        <f>'1-Dados Básicos'!$E$51</f>
        <v>0</v>
      </c>
      <c r="L161" s="111">
        <f>L$152*K161</f>
        <v>0</v>
      </c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  <c r="AC161" s="51"/>
      <c r="AD161" s="51"/>
      <c r="AE161" s="51"/>
      <c r="AF161" s="51"/>
      <c r="AG161" s="51"/>
    </row>
    <row r="162" spans="2:34" s="79" customFormat="1" ht="19.5" customHeight="1" thickBot="1">
      <c r="B162" s="276" t="s">
        <v>147</v>
      </c>
      <c r="C162" s="276"/>
      <c r="D162" s="84"/>
      <c r="E162" s="143"/>
      <c r="F162" s="116">
        <f>SUM(F154:F161)</f>
        <v>0</v>
      </c>
      <c r="G162" s="78"/>
      <c r="H162" s="143"/>
      <c r="I162" s="116">
        <f>SUM(I154:I161)</f>
        <v>0</v>
      </c>
      <c r="J162" s="78"/>
      <c r="K162" s="143"/>
      <c r="L162" s="116">
        <f>SUM(L154:L161)</f>
        <v>0</v>
      </c>
      <c r="M162" s="78"/>
      <c r="N162" s="78"/>
      <c r="O162" s="78"/>
      <c r="P162" s="78"/>
      <c r="Q162" s="78"/>
      <c r="R162" s="78"/>
      <c r="S162" s="78"/>
      <c r="T162" s="78"/>
      <c r="U162" s="78"/>
      <c r="V162" s="78"/>
      <c r="W162" s="78"/>
      <c r="X162" s="78"/>
      <c r="Y162" s="78"/>
      <c r="Z162" s="78"/>
      <c r="AA162" s="78"/>
      <c r="AB162" s="78"/>
      <c r="AC162" s="78"/>
      <c r="AD162" s="78"/>
      <c r="AE162" s="78"/>
      <c r="AF162" s="78"/>
      <c r="AG162" s="78"/>
    </row>
    <row r="163" spans="2:34">
      <c r="B163" s="166" t="s">
        <v>14</v>
      </c>
      <c r="C163" s="72"/>
      <c r="D163" s="71"/>
      <c r="E163" s="72"/>
      <c r="F163" s="72"/>
      <c r="G163" s="72"/>
      <c r="H163" s="72"/>
      <c r="I163" s="72"/>
      <c r="J163" s="72"/>
      <c r="K163" s="72"/>
      <c r="L163" s="72"/>
      <c r="M163" s="72"/>
      <c r="N163" s="72"/>
      <c r="O163" s="72"/>
      <c r="P163" s="72"/>
      <c r="Q163" s="72"/>
      <c r="R163" s="72"/>
      <c r="S163" s="72"/>
      <c r="T163" s="72"/>
      <c r="U163" s="72"/>
      <c r="V163" s="72"/>
      <c r="W163" s="72"/>
      <c r="X163" s="72"/>
      <c r="Y163" s="72"/>
      <c r="Z163" s="72"/>
      <c r="AA163" s="72"/>
      <c r="AB163" s="72"/>
      <c r="AC163" s="72"/>
      <c r="AD163" s="72"/>
      <c r="AE163" s="72"/>
      <c r="AF163" s="72"/>
      <c r="AG163" s="72"/>
    </row>
    <row r="164" spans="2:34" ht="15.75" customHeight="1">
      <c r="B164" s="90" t="s">
        <v>112</v>
      </c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</row>
    <row r="165" spans="2:34">
      <c r="B165" s="90" t="s">
        <v>113</v>
      </c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3"/>
    </row>
    <row r="166" spans="2:34">
      <c r="B166" s="8"/>
      <c r="C166" s="8"/>
      <c r="D166" s="8"/>
      <c r="E166" s="8"/>
      <c r="F166" s="40"/>
      <c r="G166" s="40"/>
      <c r="H166" s="8"/>
      <c r="I166" s="40"/>
      <c r="J166" s="40"/>
      <c r="K166" s="8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</row>
    <row r="167" spans="2:34" ht="16.5" thickBot="1">
      <c r="B167" s="9"/>
      <c r="C167" s="9"/>
      <c r="D167" s="9"/>
      <c r="E167" s="9"/>
      <c r="F167" s="10"/>
      <c r="G167" s="10"/>
      <c r="H167" s="9"/>
      <c r="I167" s="10"/>
      <c r="J167" s="10"/>
      <c r="K167" s="9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</row>
    <row r="168" spans="2:34" s="79" customFormat="1" ht="16.5" thickBot="1">
      <c r="B168" s="276" t="s">
        <v>114</v>
      </c>
      <c r="C168" s="276"/>
      <c r="D168" s="91"/>
      <c r="E168" s="280" t="s">
        <v>192</v>
      </c>
      <c r="F168" s="280"/>
      <c r="G168" s="91"/>
      <c r="H168" s="280" t="s">
        <v>192</v>
      </c>
      <c r="I168" s="280"/>
      <c r="J168" s="91"/>
      <c r="K168" s="280" t="s">
        <v>192</v>
      </c>
      <c r="L168" s="280"/>
      <c r="M168" s="91"/>
      <c r="N168" s="91"/>
      <c r="O168" s="91"/>
      <c r="P168" s="91"/>
      <c r="Q168" s="91"/>
      <c r="R168" s="91"/>
      <c r="S168" s="91"/>
      <c r="T168" s="91"/>
      <c r="U168" s="91"/>
      <c r="V168" s="91"/>
      <c r="W168" s="91"/>
      <c r="X168" s="91"/>
      <c r="Y168" s="91"/>
      <c r="Z168" s="91"/>
      <c r="AA168" s="91"/>
      <c r="AB168" s="91"/>
      <c r="AC168" s="91"/>
      <c r="AD168" s="91"/>
      <c r="AE168" s="91"/>
      <c r="AF168" s="91"/>
      <c r="AG168" s="91"/>
    </row>
    <row r="169" spans="2:34" ht="16.5" thickBot="1">
      <c r="B169" s="101"/>
      <c r="C169" s="101" t="s">
        <v>115</v>
      </c>
      <c r="D169" s="17"/>
      <c r="E169" s="101"/>
      <c r="F169" s="101" t="s">
        <v>18</v>
      </c>
      <c r="G169" s="11"/>
      <c r="H169" s="101"/>
      <c r="I169" s="101" t="s">
        <v>18</v>
      </c>
      <c r="J169" s="11"/>
      <c r="K169" s="101"/>
      <c r="L169" s="101" t="s">
        <v>18</v>
      </c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</row>
    <row r="170" spans="2:34" ht="16.5" thickBot="1">
      <c r="B170" s="98" t="s">
        <v>19</v>
      </c>
      <c r="C170" s="99" t="s">
        <v>16</v>
      </c>
      <c r="D170" s="28"/>
      <c r="E170" s="135"/>
      <c r="F170" s="136">
        <f>F34</f>
        <v>0</v>
      </c>
      <c r="G170" s="49"/>
      <c r="H170" s="135"/>
      <c r="I170" s="136">
        <f>I34</f>
        <v>0</v>
      </c>
      <c r="J170" s="49"/>
      <c r="K170" s="135"/>
      <c r="L170" s="136">
        <f>L34</f>
        <v>0</v>
      </c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</row>
    <row r="171" spans="2:34" ht="16.5" thickBot="1">
      <c r="B171" s="98" t="s">
        <v>21</v>
      </c>
      <c r="C171" s="99" t="s">
        <v>32</v>
      </c>
      <c r="D171" s="28"/>
      <c r="E171" s="135"/>
      <c r="F171" s="136">
        <f>F90</f>
        <v>0</v>
      </c>
      <c r="G171" s="49"/>
      <c r="H171" s="135"/>
      <c r="I171" s="136">
        <f>I90</f>
        <v>0</v>
      </c>
      <c r="J171" s="49"/>
      <c r="K171" s="135"/>
      <c r="L171" s="136">
        <f>L90</f>
        <v>0</v>
      </c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</row>
    <row r="172" spans="2:34" ht="16.5" thickBot="1">
      <c r="B172" s="98" t="s">
        <v>23</v>
      </c>
      <c r="C172" s="99" t="s">
        <v>67</v>
      </c>
      <c r="D172" s="28"/>
      <c r="E172" s="135"/>
      <c r="F172" s="136">
        <f>F102</f>
        <v>0</v>
      </c>
      <c r="G172" s="49"/>
      <c r="H172" s="135"/>
      <c r="I172" s="136">
        <f>I102</f>
        <v>0</v>
      </c>
      <c r="J172" s="49"/>
      <c r="K172" s="135"/>
      <c r="L172" s="136">
        <f>L102</f>
        <v>0</v>
      </c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</row>
    <row r="173" spans="2:34" ht="16.5" thickBot="1">
      <c r="B173" s="98" t="s">
        <v>25</v>
      </c>
      <c r="C173" s="99" t="s">
        <v>76</v>
      </c>
      <c r="D173" s="28"/>
      <c r="E173" s="135"/>
      <c r="F173" s="136">
        <f>F139</f>
        <v>0</v>
      </c>
      <c r="G173" s="49"/>
      <c r="H173" s="135"/>
      <c r="I173" s="136">
        <f>I139</f>
        <v>0</v>
      </c>
      <c r="J173" s="49"/>
      <c r="K173" s="135"/>
      <c r="L173" s="136">
        <f>L139</f>
        <v>0</v>
      </c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</row>
    <row r="174" spans="2:34" ht="16.5" thickBot="1">
      <c r="B174" s="98" t="s">
        <v>27</v>
      </c>
      <c r="C174" s="99" t="s">
        <v>96</v>
      </c>
      <c r="D174" s="28"/>
      <c r="E174" s="135"/>
      <c r="F174" s="136">
        <f>F147</f>
        <v>0</v>
      </c>
      <c r="G174" s="49"/>
      <c r="H174" s="135"/>
      <c r="I174" s="136">
        <f>I147</f>
        <v>0</v>
      </c>
      <c r="J174" s="49"/>
      <c r="K174" s="135"/>
      <c r="L174" s="136">
        <f>L147</f>
        <v>0</v>
      </c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</row>
    <row r="175" spans="2:34" ht="14.45" customHeight="1" thickBot="1">
      <c r="B175" s="286" t="s">
        <v>185</v>
      </c>
      <c r="C175" s="286"/>
      <c r="D175" s="29"/>
      <c r="E175" s="168"/>
      <c r="F175" s="169">
        <f>SUM(F170:F174)</f>
        <v>0</v>
      </c>
      <c r="G175" s="52"/>
      <c r="H175" s="168"/>
      <c r="I175" s="169">
        <f>SUM(I170:I174)</f>
        <v>0</v>
      </c>
      <c r="J175" s="52"/>
      <c r="K175" s="168"/>
      <c r="L175" s="169">
        <f>SUM(L170:L174)</f>
        <v>0</v>
      </c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  <c r="AC175" s="52"/>
      <c r="AD175" s="52"/>
      <c r="AE175" s="52"/>
      <c r="AF175" s="52"/>
      <c r="AG175" s="52"/>
    </row>
    <row r="176" spans="2:34" ht="16.5" thickBot="1">
      <c r="B176" s="98" t="s">
        <v>29</v>
      </c>
      <c r="C176" s="99" t="s">
        <v>116</v>
      </c>
      <c r="D176" s="28"/>
      <c r="E176" s="135"/>
      <c r="F176" s="136">
        <f>F162</f>
        <v>0</v>
      </c>
      <c r="G176" s="49"/>
      <c r="H176" s="135"/>
      <c r="I176" s="136">
        <f>I162</f>
        <v>0</v>
      </c>
      <c r="J176" s="49"/>
      <c r="K176" s="135"/>
      <c r="L176" s="136">
        <f>L162</f>
        <v>0</v>
      </c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</row>
    <row r="177" spans="2:33" s="79" customFormat="1" ht="14.45" customHeight="1" thickBot="1">
      <c r="B177" s="276" t="s">
        <v>169</v>
      </c>
      <c r="C177" s="276"/>
      <c r="D177" s="83"/>
      <c r="E177" s="137"/>
      <c r="F177" s="125">
        <f>F175+F176</f>
        <v>0</v>
      </c>
      <c r="G177" s="81"/>
      <c r="H177" s="137"/>
      <c r="I177" s="125">
        <f>I175+I176</f>
        <v>0</v>
      </c>
      <c r="J177" s="81"/>
      <c r="K177" s="137"/>
      <c r="L177" s="125">
        <f>L175+L176</f>
        <v>0</v>
      </c>
      <c r="M177" s="81"/>
      <c r="N177" s="81"/>
      <c r="O177" s="81"/>
      <c r="P177" s="81"/>
      <c r="Q177" s="81"/>
      <c r="R177" s="81"/>
      <c r="S177" s="81"/>
      <c r="T177" s="81"/>
      <c r="U177" s="81"/>
      <c r="V177" s="81"/>
      <c r="W177" s="81"/>
      <c r="X177" s="81"/>
      <c r="Y177" s="81"/>
      <c r="Z177" s="81"/>
      <c r="AA177" s="81"/>
      <c r="AB177" s="81"/>
      <c r="AC177" s="81"/>
      <c r="AD177" s="81"/>
      <c r="AE177" s="81"/>
      <c r="AF177" s="81"/>
      <c r="AG177" s="81"/>
    </row>
    <row r="178" spans="2:33" ht="16.5" thickBot="1">
      <c r="B178" s="276" t="s">
        <v>170</v>
      </c>
      <c r="C178" s="276"/>
      <c r="E178" s="159"/>
      <c r="F178" s="158">
        <f>'1-Dados Básicos'!$C$31</f>
        <v>5</v>
      </c>
      <c r="H178" s="159"/>
      <c r="I178" s="158">
        <f>'1-Dados Básicos'!$D$31</f>
        <v>15</v>
      </c>
      <c r="K178" s="159"/>
      <c r="L178" s="158">
        <f>'1-Dados Básicos'!$E$31</f>
        <v>5</v>
      </c>
    </row>
    <row r="179" spans="2:33" ht="16.5" thickBot="1">
      <c r="B179" s="276" t="s">
        <v>184</v>
      </c>
      <c r="C179" s="276"/>
      <c r="E179" s="159"/>
      <c r="F179" s="171">
        <f>F177*F178</f>
        <v>0</v>
      </c>
      <c r="H179" s="159"/>
      <c r="I179" s="171">
        <f>I177*I178</f>
        <v>0</v>
      </c>
      <c r="K179" s="159"/>
      <c r="L179" s="171">
        <f>L177*L178</f>
        <v>0</v>
      </c>
    </row>
    <row r="180" spans="2:33" ht="30.95" customHeight="1" thickBot="1"/>
    <row r="181" spans="2:33" s="79" customFormat="1" ht="16.5" thickBot="1">
      <c r="B181" s="276" t="s">
        <v>164</v>
      </c>
      <c r="C181" s="276"/>
      <c r="D181" s="91"/>
      <c r="E181" s="280" t="s">
        <v>164</v>
      </c>
      <c r="F181" s="280"/>
      <c r="G181" s="91"/>
      <c r="H181" s="280" t="s">
        <v>164</v>
      </c>
      <c r="I181" s="280"/>
      <c r="J181" s="91"/>
      <c r="K181" s="280" t="s">
        <v>164</v>
      </c>
      <c r="L181" s="280"/>
      <c r="M181" s="91"/>
      <c r="N181" s="91"/>
      <c r="O181" s="91"/>
      <c r="P181" s="91"/>
      <c r="Q181" s="91"/>
      <c r="R181" s="91"/>
      <c r="S181" s="91"/>
      <c r="T181" s="91"/>
      <c r="U181" s="91"/>
      <c r="V181" s="91"/>
      <c r="W181" s="91"/>
      <c r="X181" s="91"/>
      <c r="Y181" s="91"/>
      <c r="Z181" s="91"/>
      <c r="AA181" s="91"/>
      <c r="AB181" s="91"/>
      <c r="AC181" s="91"/>
      <c r="AD181" s="91"/>
      <c r="AE181" s="91"/>
      <c r="AF181" s="91"/>
      <c r="AG181" s="91"/>
    </row>
    <row r="182" spans="2:33" ht="16.5" thickBot="1">
      <c r="B182" s="158" t="s">
        <v>19</v>
      </c>
      <c r="C182" s="159" t="s">
        <v>165</v>
      </c>
      <c r="E182" s="170">
        <v>8.3299999999999999E-2</v>
      </c>
      <c r="F182" s="136">
        <f>F$34*E182</f>
        <v>0</v>
      </c>
      <c r="H182" s="170">
        <v>8.3299999999999999E-2</v>
      </c>
      <c r="I182" s="136">
        <f>I$34*H182</f>
        <v>0</v>
      </c>
      <c r="K182" s="170">
        <v>8.3299999999999999E-2</v>
      </c>
      <c r="L182" s="136">
        <f>L$34*K182</f>
        <v>0</v>
      </c>
    </row>
    <row r="183" spans="2:33" ht="16.5" thickBot="1">
      <c r="B183" s="158" t="s">
        <v>21</v>
      </c>
      <c r="C183" s="159" t="s">
        <v>166</v>
      </c>
      <c r="E183" s="170">
        <v>0.121</v>
      </c>
      <c r="F183" s="136">
        <f t="shared" ref="F183:F185" si="13">F$34*E183</f>
        <v>0</v>
      </c>
      <c r="H183" s="170">
        <v>0.121</v>
      </c>
      <c r="I183" s="136">
        <f t="shared" ref="I183:I185" si="14">I$34*H183</f>
        <v>0</v>
      </c>
      <c r="K183" s="170">
        <v>0.121</v>
      </c>
      <c r="L183" s="136">
        <f t="shared" ref="L183:L185" si="15">L$34*K183</f>
        <v>0</v>
      </c>
    </row>
    <row r="184" spans="2:33" ht="16.5" thickBot="1">
      <c r="B184" s="158" t="s">
        <v>23</v>
      </c>
      <c r="C184" s="159" t="s">
        <v>167</v>
      </c>
      <c r="E184" s="170">
        <v>0.04</v>
      </c>
      <c r="F184" s="136">
        <f t="shared" si="13"/>
        <v>0</v>
      </c>
      <c r="H184" s="170">
        <v>0.04</v>
      </c>
      <c r="I184" s="136">
        <f t="shared" si="14"/>
        <v>0</v>
      </c>
      <c r="K184" s="170">
        <v>0.04</v>
      </c>
      <c r="L184" s="136">
        <f t="shared" si="15"/>
        <v>0</v>
      </c>
    </row>
    <row r="185" spans="2:33" ht="16.5" thickBot="1">
      <c r="B185" s="158" t="s">
        <v>25</v>
      </c>
      <c r="C185" s="159" t="s">
        <v>168</v>
      </c>
      <c r="E185" s="170">
        <f>IF(E54&lt;=1%,7.39%,IF(E54&gt;=3%,7.82%,7.6%))</f>
        <v>7.3899999999999993E-2</v>
      </c>
      <c r="F185" s="136">
        <f t="shared" si="13"/>
        <v>0</v>
      </c>
      <c r="H185" s="170">
        <f>IF(H54&lt;=1%,7.39%,IF(H54&gt;=3%,7.82%,7.6%))</f>
        <v>7.3899999999999993E-2</v>
      </c>
      <c r="I185" s="136">
        <f t="shared" si="14"/>
        <v>0</v>
      </c>
      <c r="K185" s="170">
        <f>IF(K54&lt;=1%,7.39%,IF(K54&gt;=3%,7.82%,7.6%))</f>
        <v>7.3899999999999993E-2</v>
      </c>
      <c r="L185" s="136">
        <f t="shared" si="15"/>
        <v>0</v>
      </c>
    </row>
    <row r="186" spans="2:33" s="79" customFormat="1" ht="16.5" thickBot="1">
      <c r="B186" s="276" t="s">
        <v>172</v>
      </c>
      <c r="C186" s="276"/>
      <c r="D186" s="91"/>
      <c r="E186" s="157"/>
      <c r="F186" s="125">
        <f>SUM(F182:F185)</f>
        <v>0</v>
      </c>
      <c r="G186" s="91"/>
      <c r="H186" s="157"/>
      <c r="I186" s="125">
        <f>SUM(I182:I185)</f>
        <v>0</v>
      </c>
      <c r="J186" s="91"/>
      <c r="K186" s="157"/>
      <c r="L186" s="125">
        <f>SUM(L182:L185)</f>
        <v>0</v>
      </c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  <c r="Z186" s="91"/>
      <c r="AA186" s="91"/>
      <c r="AB186" s="91"/>
      <c r="AC186" s="91"/>
      <c r="AD186" s="91"/>
      <c r="AE186" s="91"/>
      <c r="AF186" s="91"/>
      <c r="AG186" s="91"/>
    </row>
    <row r="187" spans="2:33" s="79" customFormat="1" ht="16.5" thickBot="1">
      <c r="B187" s="276" t="s">
        <v>171</v>
      </c>
      <c r="C187" s="276"/>
      <c r="D187" s="91"/>
      <c r="E187" s="157"/>
      <c r="F187" s="125">
        <f>F178*F186</f>
        <v>0</v>
      </c>
      <c r="G187" s="91"/>
      <c r="H187" s="157"/>
      <c r="I187" s="125">
        <f>I178*I186</f>
        <v>0</v>
      </c>
      <c r="J187" s="91"/>
      <c r="K187" s="157"/>
      <c r="L187" s="125">
        <f>L178*L186</f>
        <v>0</v>
      </c>
      <c r="M187" s="91"/>
      <c r="N187" s="91"/>
      <c r="O187" s="91"/>
      <c r="P187" s="91"/>
      <c r="Q187" s="91"/>
      <c r="R187" s="91"/>
      <c r="S187" s="91"/>
      <c r="T187" s="91"/>
      <c r="U187" s="91"/>
      <c r="V187" s="91"/>
      <c r="W187" s="91"/>
      <c r="X187" s="91"/>
      <c r="Y187" s="91"/>
      <c r="Z187" s="91"/>
      <c r="AA187" s="91"/>
      <c r="AB187" s="91"/>
      <c r="AC187" s="91"/>
      <c r="AD187" s="91"/>
      <c r="AE187" s="91"/>
      <c r="AF187" s="91"/>
      <c r="AG187" s="91"/>
    </row>
  </sheetData>
  <mergeCells count="103">
    <mergeCell ref="K135:L135"/>
    <mergeCell ref="K141:L141"/>
    <mergeCell ref="K149:L149"/>
    <mergeCell ref="K168:L168"/>
    <mergeCell ref="K181:L181"/>
    <mergeCell ref="K38:L38"/>
    <mergeCell ref="K43:L43"/>
    <mergeCell ref="K49:L49"/>
    <mergeCell ref="K72:L72"/>
    <mergeCell ref="K85:L85"/>
    <mergeCell ref="K92:L92"/>
    <mergeCell ref="K108:L108"/>
    <mergeCell ref="K111:L111"/>
    <mergeCell ref="K129:L129"/>
    <mergeCell ref="K12:L12"/>
    <mergeCell ref="K13:L13"/>
    <mergeCell ref="K14:L14"/>
    <mergeCell ref="K15:L15"/>
    <mergeCell ref="K16:L16"/>
    <mergeCell ref="K17:L17"/>
    <mergeCell ref="K18:L18"/>
    <mergeCell ref="K19:L19"/>
    <mergeCell ref="K25:L25"/>
    <mergeCell ref="E135:F135"/>
    <mergeCell ref="E141:F141"/>
    <mergeCell ref="E149:F149"/>
    <mergeCell ref="E168:F168"/>
    <mergeCell ref="E181:F181"/>
    <mergeCell ref="E85:F85"/>
    <mergeCell ref="E92:F92"/>
    <mergeCell ref="E108:F108"/>
    <mergeCell ref="E111:F111"/>
    <mergeCell ref="E129:F129"/>
    <mergeCell ref="H149:I149"/>
    <mergeCell ref="H168:I168"/>
    <mergeCell ref="H181:I181"/>
    <mergeCell ref="E12:F12"/>
    <mergeCell ref="E13:F13"/>
    <mergeCell ref="E14:F14"/>
    <mergeCell ref="E15:F15"/>
    <mergeCell ref="E16:F16"/>
    <mergeCell ref="E17:F17"/>
    <mergeCell ref="E18:F18"/>
    <mergeCell ref="E19:F19"/>
    <mergeCell ref="E25:F25"/>
    <mergeCell ref="E38:F38"/>
    <mergeCell ref="E43:F43"/>
    <mergeCell ref="E49:F49"/>
    <mergeCell ref="E72:F72"/>
    <mergeCell ref="H108:I108"/>
    <mergeCell ref="H111:I111"/>
    <mergeCell ref="H129:I129"/>
    <mergeCell ref="H135:I135"/>
    <mergeCell ref="H141:I141"/>
    <mergeCell ref="H43:I43"/>
    <mergeCell ref="H49:I49"/>
    <mergeCell ref="H72:I72"/>
    <mergeCell ref="H85:I85"/>
    <mergeCell ref="H92:I92"/>
    <mergeCell ref="H17:I17"/>
    <mergeCell ref="H18:I18"/>
    <mergeCell ref="H19:I19"/>
    <mergeCell ref="H25:I25"/>
    <mergeCell ref="H38:I38"/>
    <mergeCell ref="H12:I12"/>
    <mergeCell ref="H13:I13"/>
    <mergeCell ref="H14:I14"/>
    <mergeCell ref="H15:I15"/>
    <mergeCell ref="H16:I16"/>
    <mergeCell ref="B187:C187"/>
    <mergeCell ref="B2:C2"/>
    <mergeCell ref="B3:C3"/>
    <mergeCell ref="B11:C11"/>
    <mergeCell ref="B25:C25"/>
    <mergeCell ref="B34:C34"/>
    <mergeCell ref="B38:C38"/>
    <mergeCell ref="B43:C43"/>
    <mergeCell ref="B49:C49"/>
    <mergeCell ref="B72:C72"/>
    <mergeCell ref="B80:C80"/>
    <mergeCell ref="B85:C85"/>
    <mergeCell ref="B92:C92"/>
    <mergeCell ref="B179:C179"/>
    <mergeCell ref="B186:C186"/>
    <mergeCell ref="B149:C149"/>
    <mergeCell ref="B168:C168"/>
    <mergeCell ref="B178:C178"/>
    <mergeCell ref="B181:C181"/>
    <mergeCell ref="B177:C177"/>
    <mergeCell ref="B175:C175"/>
    <mergeCell ref="B162:C162"/>
    <mergeCell ref="B133:C133"/>
    <mergeCell ref="B111:C111"/>
    <mergeCell ref="B121:C121"/>
    <mergeCell ref="B139:C139"/>
    <mergeCell ref="B147:C147"/>
    <mergeCell ref="B129:C129"/>
    <mergeCell ref="B141:C141"/>
    <mergeCell ref="B47:C47"/>
    <mergeCell ref="B60:C60"/>
    <mergeCell ref="B90:C90"/>
    <mergeCell ref="B102:C102"/>
    <mergeCell ref="B108:C108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5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269B7-6EEA-4533-B961-B5A5BF1EFC22}">
  <dimension ref="B2:J19"/>
  <sheetViews>
    <sheetView zoomScaleNormal="100" workbookViewId="0">
      <selection activeCell="M16" sqref="M16"/>
    </sheetView>
  </sheetViews>
  <sheetFormatPr defaultRowHeight="15"/>
  <cols>
    <col min="1" max="1" width="9.140625" style="182"/>
    <col min="2" max="2" width="7" style="182" customWidth="1"/>
    <col min="3" max="3" width="18.85546875" style="182" customWidth="1"/>
    <col min="4" max="4" width="73.5703125" style="182" customWidth="1"/>
    <col min="5" max="5" width="15.28515625" style="185" customWidth="1"/>
    <col min="6" max="6" width="19.5703125" style="185" customWidth="1"/>
    <col min="7" max="7" width="19.42578125" style="182" customWidth="1"/>
    <col min="8" max="8" width="12.7109375" style="182" bestFit="1" customWidth="1"/>
    <col min="9" max="9" width="9.140625" style="182"/>
    <col min="10" max="10" width="12.7109375" style="182" bestFit="1" customWidth="1"/>
    <col min="11" max="16384" width="9.140625" style="182"/>
  </cols>
  <sheetData>
    <row r="2" spans="2:10">
      <c r="B2" s="256" t="str">
        <f>'1-Dados Básicos'!B2</f>
        <v>Pregão Eletrônico nº XX/2025-DPF/FIG/PR (UG 200366)</v>
      </c>
      <c r="C2" s="256"/>
    </row>
    <row r="3" spans="2:10">
      <c r="B3" s="256" t="str">
        <f>'1-Dados Básicos'!B3</f>
        <v>Processo Administrativo nº 08389.007062/2024-22</v>
      </c>
      <c r="C3" s="256"/>
    </row>
    <row r="5" spans="2:10" ht="19.5" thickBot="1">
      <c r="B5" s="293" t="s">
        <v>322</v>
      </c>
      <c r="C5" s="293"/>
      <c r="D5" s="293"/>
      <c r="E5" s="293"/>
      <c r="F5" s="293"/>
      <c r="G5" s="294"/>
    </row>
    <row r="6" spans="2:10" s="185" customFormat="1" ht="30.75" thickBot="1">
      <c r="B6" s="264" t="s">
        <v>334</v>
      </c>
      <c r="C6" s="264" t="s">
        <v>313</v>
      </c>
      <c r="D6" s="264" t="s">
        <v>286</v>
      </c>
      <c r="E6" s="264" t="s">
        <v>314</v>
      </c>
      <c r="F6" s="264" t="s">
        <v>321</v>
      </c>
      <c r="G6" s="264" t="s">
        <v>340</v>
      </c>
    </row>
    <row r="7" spans="2:10" ht="15.75" thickBot="1">
      <c r="B7" s="295">
        <v>1</v>
      </c>
      <c r="C7" s="258" t="s">
        <v>130</v>
      </c>
      <c r="D7" s="258" t="s">
        <v>317</v>
      </c>
      <c r="E7" s="259">
        <f>'1-Dados Básicos'!$C$31</f>
        <v>5</v>
      </c>
      <c r="F7" s="260">
        <f>'3-Técnico em Secretariado'!$F$177</f>
        <v>0</v>
      </c>
      <c r="G7" s="289">
        <f>IFERROR(SUMPRODUCT(E7:E9,F7:F9)/SUM(E7:E9),0)</f>
        <v>0</v>
      </c>
      <c r="H7" s="257"/>
    </row>
    <row r="8" spans="2:10" ht="15.75" thickBot="1">
      <c r="B8" s="296"/>
      <c r="C8" s="258" t="s">
        <v>131</v>
      </c>
      <c r="D8" s="258" t="s">
        <v>317</v>
      </c>
      <c r="E8" s="259">
        <f>'1-Dados Básicos'!$D$31</f>
        <v>15</v>
      </c>
      <c r="F8" s="260">
        <f>'3-Técnico em Secretariado'!$I$177</f>
        <v>0</v>
      </c>
      <c r="G8" s="289"/>
      <c r="H8" s="257"/>
      <c r="J8" s="257"/>
    </row>
    <row r="9" spans="2:10" ht="15.75" thickBot="1">
      <c r="B9" s="297"/>
      <c r="C9" s="258" t="s">
        <v>132</v>
      </c>
      <c r="D9" s="258" t="s">
        <v>317</v>
      </c>
      <c r="E9" s="259">
        <f>'1-Dados Básicos'!$E$31</f>
        <v>5</v>
      </c>
      <c r="F9" s="260">
        <f>'3-Técnico em Secretariado'!$L$177</f>
        <v>0</v>
      </c>
      <c r="G9" s="289"/>
      <c r="H9" s="257"/>
    </row>
    <row r="10" spans="2:10" ht="15.75" thickBot="1">
      <c r="B10" s="298">
        <v>2</v>
      </c>
      <c r="C10" s="261" t="s">
        <v>131</v>
      </c>
      <c r="D10" s="261" t="s">
        <v>320</v>
      </c>
      <c r="E10" s="262">
        <f>'1-Dados Básicos'!$D$26</f>
        <v>9</v>
      </c>
      <c r="F10" s="263">
        <f>'2-Assistente Adm'!$M$177</f>
        <v>0</v>
      </c>
      <c r="G10" s="290">
        <f>IFERROR(SUMPRODUCT(E10:E16,F10:F16)/SUM(E10:E16),0)</f>
        <v>0</v>
      </c>
      <c r="H10" s="257"/>
    </row>
    <row r="11" spans="2:10" ht="15.75" thickBot="1">
      <c r="B11" s="299"/>
      <c r="C11" s="261" t="s">
        <v>133</v>
      </c>
      <c r="D11" s="261" t="s">
        <v>320</v>
      </c>
      <c r="E11" s="262">
        <f>'1-Dados Básicos'!$F$26</f>
        <v>1</v>
      </c>
      <c r="F11" s="263">
        <f>'2-Assistente Adm'!$AG$177</f>
        <v>0</v>
      </c>
      <c r="G11" s="291"/>
      <c r="H11" s="257"/>
    </row>
    <row r="12" spans="2:10" ht="15.75" thickBot="1">
      <c r="B12" s="299"/>
      <c r="C12" s="261" t="s">
        <v>130</v>
      </c>
      <c r="D12" s="261" t="s">
        <v>316</v>
      </c>
      <c r="E12" s="262">
        <f>'1-Dados Básicos'!$C$25</f>
        <v>7</v>
      </c>
      <c r="F12" s="263">
        <f>'2-Assistente Adm'!$F$177</f>
        <v>0</v>
      </c>
      <c r="G12" s="291"/>
      <c r="H12" s="257"/>
      <c r="J12" s="257"/>
    </row>
    <row r="13" spans="2:10" ht="15.75" thickBot="1">
      <c r="B13" s="299"/>
      <c r="C13" s="261" t="s">
        <v>131</v>
      </c>
      <c r="D13" s="261" t="s">
        <v>316</v>
      </c>
      <c r="E13" s="262">
        <f>'1-Dados Básicos'!$D$25</f>
        <v>6</v>
      </c>
      <c r="F13" s="263">
        <f>'2-Assistente Adm'!$J$177</f>
        <v>0</v>
      </c>
      <c r="G13" s="291"/>
      <c r="H13" s="257"/>
    </row>
    <row r="14" spans="2:10" ht="15.75" thickBot="1">
      <c r="B14" s="299"/>
      <c r="C14" s="261" t="s">
        <v>132</v>
      </c>
      <c r="D14" s="261" t="s">
        <v>316</v>
      </c>
      <c r="E14" s="262">
        <f>'1-Dados Básicos'!$E$25</f>
        <v>7</v>
      </c>
      <c r="F14" s="263">
        <f>'2-Assistente Adm'!$AC$177</f>
        <v>0</v>
      </c>
      <c r="G14" s="291"/>
      <c r="H14" s="257"/>
    </row>
    <row r="15" spans="2:10" ht="15.75" thickBot="1">
      <c r="B15" s="299"/>
      <c r="C15" s="261" t="s">
        <v>131</v>
      </c>
      <c r="D15" s="261" t="s">
        <v>318</v>
      </c>
      <c r="E15" s="262">
        <f>'1-Dados Básicos'!$D$28</f>
        <v>8</v>
      </c>
      <c r="F15" s="263">
        <f>'2-Assistente Adm'!$S$177</f>
        <v>0</v>
      </c>
      <c r="G15" s="291"/>
      <c r="H15" s="257"/>
      <c r="J15" s="257"/>
    </row>
    <row r="16" spans="2:10" ht="15.75" thickBot="1">
      <c r="B16" s="300"/>
      <c r="C16" s="261" t="s">
        <v>131</v>
      </c>
      <c r="D16" s="261" t="s">
        <v>319</v>
      </c>
      <c r="E16" s="262">
        <f>'1-Dados Básicos'!$D$27</f>
        <v>12</v>
      </c>
      <c r="F16" s="263">
        <f>'2-Assistente Adm'!$P$177</f>
        <v>0</v>
      </c>
      <c r="G16" s="292"/>
      <c r="H16" s="257"/>
    </row>
    <row r="17" spans="2:10" ht="15.75" thickBot="1">
      <c r="B17" s="301">
        <v>3</v>
      </c>
      <c r="C17" s="258" t="s">
        <v>131</v>
      </c>
      <c r="D17" s="258" t="s">
        <v>329</v>
      </c>
      <c r="E17" s="259">
        <f>'1-Dados Básicos'!$D$30</f>
        <v>4</v>
      </c>
      <c r="F17" s="260">
        <f>'2-Assistente Adm'!$Y$177</f>
        <v>0</v>
      </c>
      <c r="G17" s="289">
        <f>IFERROR(SUMPRODUCT(E17:E18,F17:F18)/SUM(E17:E18),0)</f>
        <v>0</v>
      </c>
      <c r="H17" s="257"/>
    </row>
    <row r="18" spans="2:10" ht="15.75" thickBot="1">
      <c r="B18" s="302"/>
      <c r="C18" s="258" t="s">
        <v>131</v>
      </c>
      <c r="D18" s="258" t="s">
        <v>330</v>
      </c>
      <c r="E18" s="259">
        <f>'1-Dados Básicos'!$D$29</f>
        <v>8</v>
      </c>
      <c r="F18" s="260">
        <f>'2-Assistente Adm'!$V$177</f>
        <v>0</v>
      </c>
      <c r="G18" s="289"/>
      <c r="H18" s="257"/>
      <c r="J18" s="257"/>
    </row>
    <row r="19" spans="2:10">
      <c r="H19" s="257"/>
      <c r="J19" s="257"/>
    </row>
  </sheetData>
  <sortState ref="C7:F18">
    <sortCondition descending="1" ref="D7:D18"/>
    <sortCondition ref="C7:C18"/>
  </sortState>
  <mergeCells count="7">
    <mergeCell ref="G7:G9"/>
    <mergeCell ref="G17:G18"/>
    <mergeCell ref="G10:G16"/>
    <mergeCell ref="B5:G5"/>
    <mergeCell ref="B7:B9"/>
    <mergeCell ref="B10:B16"/>
    <mergeCell ref="B17:B1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289A9-D2EC-49FD-AB11-0650DFA966CA}">
  <dimension ref="B2:K24"/>
  <sheetViews>
    <sheetView topLeftCell="A4" zoomScaleNormal="100" workbookViewId="0">
      <selection activeCell="B12" sqref="B12:K20"/>
    </sheetView>
  </sheetViews>
  <sheetFormatPr defaultRowHeight="15"/>
  <cols>
    <col min="1" max="1" width="4.5703125" style="182" customWidth="1"/>
    <col min="2" max="2" width="8.140625" style="182" customWidth="1"/>
    <col min="3" max="3" width="5.85546875" style="185" customWidth="1"/>
    <col min="4" max="4" width="68.5703125" style="186" customWidth="1"/>
    <col min="5" max="5" width="9.140625" style="185"/>
    <col min="6" max="6" width="14.28515625" style="185" customWidth="1"/>
    <col min="7" max="7" width="9.85546875" style="185" customWidth="1"/>
    <col min="8" max="9" width="16.7109375" style="185" customWidth="1"/>
    <col min="10" max="10" width="18" style="185" customWidth="1"/>
    <col min="11" max="11" width="19.7109375" style="185" customWidth="1"/>
    <col min="12" max="16384" width="9.140625" style="182"/>
  </cols>
  <sheetData>
    <row r="2" spans="2:11" ht="15.75">
      <c r="B2" s="227" t="str">
        <f>'1-Dados Básicos'!$B$2</f>
        <v>Pregão Eletrônico nº XX/2025-DPF/FIG/PR (UG 200366)</v>
      </c>
    </row>
    <row r="3" spans="2:11" ht="15.75">
      <c r="B3" s="227" t="str">
        <f>'1-Dados Básicos'!$B$3</f>
        <v>Processo Administrativo nº 08389.007062/2024-22</v>
      </c>
    </row>
    <row r="5" spans="2:11" ht="33.75" customHeight="1">
      <c r="B5" s="321" t="s">
        <v>283</v>
      </c>
      <c r="C5" s="321"/>
      <c r="D5" s="320" t="s">
        <v>324</v>
      </c>
      <c r="E5" s="320"/>
      <c r="F5" s="320"/>
      <c r="G5" s="320"/>
      <c r="H5" s="320"/>
      <c r="I5" s="320"/>
      <c r="J5" s="320"/>
      <c r="K5" s="320"/>
    </row>
    <row r="7" spans="2:11">
      <c r="B7" s="182" t="s">
        <v>229</v>
      </c>
    </row>
    <row r="9" spans="2:11" ht="32.25" customHeight="1">
      <c r="B9" s="324" t="s">
        <v>228</v>
      </c>
      <c r="C9" s="324"/>
      <c r="D9" s="324"/>
      <c r="E9" s="324"/>
      <c r="F9" s="324"/>
      <c r="G9" s="324"/>
      <c r="H9" s="324"/>
      <c r="I9" s="324"/>
      <c r="J9" s="324"/>
      <c r="K9" s="324"/>
    </row>
    <row r="11" spans="2:11" ht="15.75" thickBot="1"/>
    <row r="12" spans="2:11" ht="19.5" thickBot="1">
      <c r="B12" s="315" t="s">
        <v>221</v>
      </c>
      <c r="C12" s="316"/>
      <c r="D12" s="316"/>
      <c r="E12" s="316"/>
      <c r="F12" s="316"/>
      <c r="G12" s="316"/>
      <c r="H12" s="316"/>
      <c r="I12" s="316"/>
      <c r="J12" s="316"/>
      <c r="K12" s="317"/>
    </row>
    <row r="13" spans="2:11" ht="15.75" customHeight="1">
      <c r="B13" s="307" t="s">
        <v>211</v>
      </c>
      <c r="C13" s="309" t="s">
        <v>212</v>
      </c>
      <c r="D13" s="311" t="s">
        <v>213</v>
      </c>
      <c r="E13" s="309" t="s">
        <v>214</v>
      </c>
      <c r="F13" s="309" t="s">
        <v>215</v>
      </c>
      <c r="G13" s="311" t="s">
        <v>246</v>
      </c>
      <c r="H13" s="311" t="s">
        <v>336</v>
      </c>
      <c r="I13" s="311" t="s">
        <v>232</v>
      </c>
      <c r="J13" s="309" t="s">
        <v>233</v>
      </c>
      <c r="K13" s="313" t="s">
        <v>217</v>
      </c>
    </row>
    <row r="14" spans="2:11" s="185" customFormat="1" ht="15.75" thickBot="1">
      <c r="B14" s="308"/>
      <c r="C14" s="310"/>
      <c r="D14" s="312"/>
      <c r="E14" s="310"/>
      <c r="F14" s="310"/>
      <c r="G14" s="312"/>
      <c r="H14" s="312"/>
      <c r="I14" s="312"/>
      <c r="J14" s="310"/>
      <c r="K14" s="314"/>
    </row>
    <row r="15" spans="2:11" ht="15.75" thickBot="1">
      <c r="B15" s="194">
        <v>1</v>
      </c>
      <c r="C15" s="194">
        <v>1</v>
      </c>
      <c r="D15" s="195" t="s">
        <v>331</v>
      </c>
      <c r="E15" s="194">
        <f>'1-Dados Básicos'!$H$31</f>
        <v>16578</v>
      </c>
      <c r="F15" s="194" t="s">
        <v>222</v>
      </c>
      <c r="G15" s="194">
        <f>SUM('4-Valor ponderado'!E7:E9)</f>
        <v>25</v>
      </c>
      <c r="H15" s="196">
        <f>'4-Valor ponderado'!G7</f>
        <v>0</v>
      </c>
      <c r="I15" s="196">
        <f>G15*H15</f>
        <v>0</v>
      </c>
      <c r="J15" s="196">
        <f>I15*12</f>
        <v>0</v>
      </c>
      <c r="K15" s="197">
        <f>J15*2</f>
        <v>0</v>
      </c>
    </row>
    <row r="16" spans="2:11" ht="15.75" thickBot="1">
      <c r="B16" s="322">
        <v>2</v>
      </c>
      <c r="C16" s="194">
        <v>2</v>
      </c>
      <c r="D16" s="195" t="s">
        <v>332</v>
      </c>
      <c r="E16" s="194">
        <f>'1-Dados Básicos'!$H$25</f>
        <v>5380</v>
      </c>
      <c r="F16" s="194" t="s">
        <v>222</v>
      </c>
      <c r="G16" s="194">
        <f>SUM('4-Valor ponderado'!E10:E16)</f>
        <v>50</v>
      </c>
      <c r="H16" s="196">
        <f>'4-Valor ponderado'!G10</f>
        <v>0</v>
      </c>
      <c r="I16" s="196">
        <f t="shared" ref="I16:I17" si="0">G16*H16</f>
        <v>0</v>
      </c>
      <c r="J16" s="196">
        <f t="shared" ref="J16" si="1">I16*12</f>
        <v>0</v>
      </c>
      <c r="K16" s="197">
        <f t="shared" ref="K16:K17" si="2">J16*2</f>
        <v>0</v>
      </c>
    </row>
    <row r="17" spans="2:11" ht="15.75" thickBot="1">
      <c r="B17" s="323"/>
      <c r="C17" s="194">
        <v>3</v>
      </c>
      <c r="D17" s="195" t="s">
        <v>333</v>
      </c>
      <c r="E17" s="194">
        <f>'1-Dados Básicos'!$H$25</f>
        <v>5380</v>
      </c>
      <c r="F17" s="194" t="s">
        <v>222</v>
      </c>
      <c r="G17" s="194">
        <f>SUM('4-Valor ponderado'!E17:E18)</f>
        <v>12</v>
      </c>
      <c r="H17" s="196">
        <f>'4-Valor ponderado'!G17</f>
        <v>0</v>
      </c>
      <c r="I17" s="196">
        <f t="shared" si="0"/>
        <v>0</v>
      </c>
      <c r="J17" s="196">
        <f>I17*3</f>
        <v>0</v>
      </c>
      <c r="K17" s="197">
        <f t="shared" si="2"/>
        <v>0</v>
      </c>
    </row>
    <row r="18" spans="2:11" ht="19.5" thickBot="1">
      <c r="B18" s="315" t="s">
        <v>223</v>
      </c>
      <c r="C18" s="316"/>
      <c r="D18" s="316"/>
      <c r="E18" s="316"/>
      <c r="F18" s="316"/>
      <c r="G18" s="188">
        <f>G17</f>
        <v>12</v>
      </c>
      <c r="H18" s="189">
        <f>H17</f>
        <v>0</v>
      </c>
      <c r="I18" s="189">
        <f>I17</f>
        <v>0</v>
      </c>
      <c r="J18" s="189">
        <f>J17</f>
        <v>0</v>
      </c>
      <c r="K18" s="198">
        <f>K17</f>
        <v>0</v>
      </c>
    </row>
    <row r="19" spans="2:11" ht="19.5" thickBot="1">
      <c r="B19" s="305" t="s">
        <v>225</v>
      </c>
      <c r="C19" s="306"/>
      <c r="D19" s="306"/>
      <c r="E19" s="306"/>
      <c r="F19" s="306"/>
      <c r="G19" s="190">
        <f>SUM(G15:G16)</f>
        <v>75</v>
      </c>
      <c r="H19" s="191">
        <f>SUM(H15:H16)</f>
        <v>0</v>
      </c>
      <c r="I19" s="191">
        <f>SUM(I15:I16)</f>
        <v>0</v>
      </c>
      <c r="J19" s="191">
        <f>SUM(J15:J16)</f>
        <v>0</v>
      </c>
      <c r="K19" s="199">
        <f>SUM(K15:K16)</f>
        <v>0</v>
      </c>
    </row>
    <row r="20" spans="2:11" ht="19.5" thickBot="1">
      <c r="B20" s="318" t="s">
        <v>224</v>
      </c>
      <c r="C20" s="319"/>
      <c r="D20" s="319"/>
      <c r="E20" s="319"/>
      <c r="F20" s="319"/>
      <c r="G20" s="192">
        <f>SUM(G18:G19)</f>
        <v>87</v>
      </c>
      <c r="H20" s="193">
        <f>SUM(H18:H19)</f>
        <v>0</v>
      </c>
      <c r="I20" s="193">
        <f>SUM(I18:I19)</f>
        <v>0</v>
      </c>
      <c r="J20" s="193">
        <f>SUM(J18:J19)</f>
        <v>0</v>
      </c>
      <c r="K20" s="243">
        <f t="shared" ref="K20" si="3">SUM(K18:K19)</f>
        <v>0</v>
      </c>
    </row>
    <row r="22" spans="2:11" ht="200.25" customHeight="1">
      <c r="B22" s="303" t="s">
        <v>272</v>
      </c>
      <c r="C22" s="303"/>
      <c r="D22" s="303"/>
      <c r="E22" s="303"/>
      <c r="F22" s="303"/>
      <c r="G22" s="303"/>
      <c r="H22" s="303"/>
      <c r="I22" s="303"/>
      <c r="J22" s="303"/>
      <c r="K22" s="303"/>
    </row>
    <row r="24" spans="2:11" ht="95.25" customHeight="1">
      <c r="B24" s="304" t="s">
        <v>230</v>
      </c>
      <c r="C24" s="304"/>
      <c r="D24" s="304"/>
      <c r="E24" s="304"/>
      <c r="F24" s="304"/>
      <c r="G24" s="304"/>
      <c r="H24" s="304"/>
      <c r="I24" s="304"/>
      <c r="J24" s="304"/>
      <c r="K24" s="304"/>
    </row>
  </sheetData>
  <mergeCells count="20">
    <mergeCell ref="B12:K12"/>
    <mergeCell ref="B20:F20"/>
    <mergeCell ref="B18:F18"/>
    <mergeCell ref="D5:K5"/>
    <mergeCell ref="B5:C5"/>
    <mergeCell ref="G13:G14"/>
    <mergeCell ref="B16:B17"/>
    <mergeCell ref="B9:K9"/>
    <mergeCell ref="I13:I14"/>
    <mergeCell ref="B22:K22"/>
    <mergeCell ref="B24:K24"/>
    <mergeCell ref="B19:F19"/>
    <mergeCell ref="B13:B14"/>
    <mergeCell ref="C13:C14"/>
    <mergeCell ref="D13:D14"/>
    <mergeCell ref="E13:E14"/>
    <mergeCell ref="F13:F14"/>
    <mergeCell ref="H13:H14"/>
    <mergeCell ref="J13:J14"/>
    <mergeCell ref="K13:K1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3E181-87E7-4C8C-A5E7-6046E93FBFBB}">
  <dimension ref="B2:G114"/>
  <sheetViews>
    <sheetView workbookViewId="0">
      <selection activeCell="G22" sqref="G22"/>
    </sheetView>
  </sheetViews>
  <sheetFormatPr defaultRowHeight="15"/>
  <cols>
    <col min="1" max="2" width="9.140625" style="182"/>
    <col min="3" max="3" width="57" style="182" customWidth="1"/>
    <col min="4" max="4" width="15.5703125" style="185" customWidth="1"/>
    <col min="5" max="5" width="18.7109375" style="185" bestFit="1" customWidth="1"/>
    <col min="6" max="6" width="33.42578125" style="183" bestFit="1" customWidth="1"/>
    <col min="7" max="7" width="33.85546875" style="183" customWidth="1"/>
    <col min="8" max="16384" width="9.140625" style="182"/>
  </cols>
  <sheetData>
    <row r="2" spans="2:7" ht="15.75">
      <c r="B2" s="227" t="str">
        <f>'1-Dados Básicos'!$B$2</f>
        <v>Pregão Eletrônico nº XX/2025-DPF/FIG/PR (UG 200366)</v>
      </c>
    </row>
    <row r="3" spans="2:7" ht="15.75">
      <c r="B3" s="227" t="str">
        <f>'1-Dados Básicos'!$B$3</f>
        <v>Processo Administrativo nº 08389.007062/2024-22</v>
      </c>
    </row>
    <row r="4" spans="2:7">
      <c r="B4" s="182" t="s">
        <v>251</v>
      </c>
    </row>
    <row r="6" spans="2:7">
      <c r="B6" s="182" t="s">
        <v>300</v>
      </c>
    </row>
    <row r="9" spans="2:7" ht="15.75" thickBot="1"/>
    <row r="10" spans="2:7" ht="54.75" thickBot="1">
      <c r="B10" s="276" t="s">
        <v>16</v>
      </c>
      <c r="C10" s="276"/>
      <c r="D10" s="225" t="s">
        <v>267</v>
      </c>
      <c r="E10" s="225" t="s">
        <v>268</v>
      </c>
      <c r="F10" s="225" t="s">
        <v>274</v>
      </c>
      <c r="G10" s="225" t="s">
        <v>263</v>
      </c>
    </row>
    <row r="11" spans="2:7" ht="16.5" thickBot="1">
      <c r="B11" s="101">
        <v>1</v>
      </c>
      <c r="C11" s="216" t="s">
        <v>17</v>
      </c>
      <c r="D11" s="219"/>
      <c r="E11" s="219"/>
      <c r="F11" s="224"/>
      <c r="G11" s="224"/>
    </row>
    <row r="12" spans="2:7" ht="16.5" thickBot="1">
      <c r="B12" s="103" t="s">
        <v>19</v>
      </c>
      <c r="C12" s="99" t="s">
        <v>20</v>
      </c>
      <c r="D12" s="223"/>
      <c r="E12" s="187"/>
      <c r="F12" s="184"/>
      <c r="G12" s="184"/>
    </row>
    <row r="13" spans="2:7" ht="16.5" thickBot="1">
      <c r="B13" s="103" t="s">
        <v>21</v>
      </c>
      <c r="C13" s="105" t="s">
        <v>22</v>
      </c>
      <c r="D13" s="223"/>
      <c r="E13" s="187"/>
      <c r="F13" s="184"/>
      <c r="G13" s="184"/>
    </row>
    <row r="14" spans="2:7" ht="16.5" thickBot="1">
      <c r="B14" s="103" t="s">
        <v>23</v>
      </c>
      <c r="C14" s="99" t="s">
        <v>24</v>
      </c>
      <c r="D14" s="223"/>
      <c r="E14" s="187"/>
      <c r="F14" s="184"/>
      <c r="G14" s="184"/>
    </row>
    <row r="15" spans="2:7" ht="16.5" thickBot="1">
      <c r="B15" s="103" t="s">
        <v>25</v>
      </c>
      <c r="C15" s="106" t="s">
        <v>26</v>
      </c>
      <c r="D15" s="223"/>
      <c r="E15" s="187"/>
      <c r="F15" s="184"/>
      <c r="G15" s="184"/>
    </row>
    <row r="16" spans="2:7" ht="16.5" thickBot="1">
      <c r="B16" s="103" t="s">
        <v>27</v>
      </c>
      <c r="C16" s="106" t="s">
        <v>28</v>
      </c>
      <c r="D16" s="223"/>
      <c r="E16" s="187"/>
      <c r="F16" s="184"/>
      <c r="G16" s="184"/>
    </row>
    <row r="17" spans="2:7" ht="16.5" thickBot="1">
      <c r="B17" s="103" t="s">
        <v>29</v>
      </c>
      <c r="C17" s="105" t="s">
        <v>30</v>
      </c>
      <c r="D17" s="223"/>
      <c r="E17" s="187"/>
      <c r="F17" s="184"/>
      <c r="G17" s="184"/>
    </row>
    <row r="18" spans="2:7" ht="16.5" thickBot="1">
      <c r="B18" s="103" t="s">
        <v>31</v>
      </c>
      <c r="C18" s="105" t="s">
        <v>82</v>
      </c>
      <c r="D18" s="223"/>
      <c r="E18" s="187"/>
      <c r="F18" s="184"/>
      <c r="G18" s="184"/>
    </row>
    <row r="19" spans="2:7" ht="30" customHeight="1" thickBot="1">
      <c r="B19" s="9"/>
      <c r="C19" s="9"/>
    </row>
    <row r="20" spans="2:7" ht="39.950000000000003" customHeight="1" thickBot="1">
      <c r="B20" s="276" t="s">
        <v>32</v>
      </c>
      <c r="C20" s="276"/>
      <c r="D20" s="326" t="s">
        <v>267</v>
      </c>
      <c r="E20" s="326" t="s">
        <v>268</v>
      </c>
      <c r="F20" s="326" t="s">
        <v>274</v>
      </c>
      <c r="G20" s="326" t="s">
        <v>263</v>
      </c>
    </row>
    <row r="21" spans="2:7" ht="15.75" thickBot="1">
      <c r="B21" s="285" t="s">
        <v>35</v>
      </c>
      <c r="C21" s="285"/>
      <c r="D21" s="327"/>
      <c r="E21" s="327"/>
      <c r="F21" s="327"/>
      <c r="G21" s="327"/>
    </row>
    <row r="22" spans="2:7" ht="32.25" thickBot="1">
      <c r="B22" s="101" t="s">
        <v>36</v>
      </c>
      <c r="C22" s="101" t="s">
        <v>37</v>
      </c>
      <c r="D22" s="219"/>
      <c r="E22" s="219"/>
      <c r="F22" s="224"/>
      <c r="G22" s="224"/>
    </row>
    <row r="23" spans="2:7" ht="16.5" thickBot="1">
      <c r="B23" s="103" t="s">
        <v>19</v>
      </c>
      <c r="C23" s="99" t="s">
        <v>226</v>
      </c>
      <c r="D23" s="223"/>
      <c r="E23" s="187"/>
      <c r="F23" s="184"/>
      <c r="G23" s="184"/>
    </row>
    <row r="24" spans="2:7" ht="16.5" thickBot="1">
      <c r="B24" s="103" t="s">
        <v>21</v>
      </c>
      <c r="C24" s="99" t="s">
        <v>227</v>
      </c>
      <c r="D24" s="223"/>
      <c r="E24" s="187"/>
      <c r="F24" s="184"/>
      <c r="G24" s="184"/>
    </row>
    <row r="25" spans="2:7" ht="16.5" thickBot="1">
      <c r="B25" s="9"/>
      <c r="C25" s="9"/>
    </row>
    <row r="26" spans="2:7" ht="54.75" thickBot="1">
      <c r="B26" s="283" t="s">
        <v>38</v>
      </c>
      <c r="C26" s="283"/>
      <c r="D26" s="225" t="s">
        <v>267</v>
      </c>
      <c r="E26" s="225" t="s">
        <v>268</v>
      </c>
      <c r="F26" s="225" t="s">
        <v>274</v>
      </c>
      <c r="G26" s="225" t="s">
        <v>263</v>
      </c>
    </row>
    <row r="27" spans="2:7" ht="16.5" thickBot="1">
      <c r="B27" s="121"/>
      <c r="C27" s="121" t="s">
        <v>39</v>
      </c>
      <c r="D27" s="223"/>
      <c r="E27" s="187"/>
      <c r="F27" s="184"/>
      <c r="G27" s="184"/>
    </row>
    <row r="28" spans="2:7" ht="16.5" thickBot="1">
      <c r="B28" s="101" t="s">
        <v>40</v>
      </c>
      <c r="C28" s="216" t="s">
        <v>41</v>
      </c>
      <c r="D28" s="219"/>
      <c r="E28" s="219"/>
      <c r="F28" s="224"/>
      <c r="G28" s="224"/>
    </row>
    <row r="29" spans="2:7" ht="16.5" thickBot="1">
      <c r="B29" s="103" t="s">
        <v>19</v>
      </c>
      <c r="C29" s="99" t="s">
        <v>42</v>
      </c>
      <c r="D29" s="223"/>
      <c r="E29" s="187"/>
      <c r="F29" s="184"/>
      <c r="G29" s="184"/>
    </row>
    <row r="30" spans="2:7" ht="16.5" thickBot="1">
      <c r="B30" s="103" t="s">
        <v>21</v>
      </c>
      <c r="C30" s="99" t="s">
        <v>43</v>
      </c>
      <c r="D30" s="223"/>
      <c r="E30" s="187"/>
      <c r="F30" s="184"/>
      <c r="G30" s="184"/>
    </row>
    <row r="31" spans="2:7" ht="16.5" thickBot="1">
      <c r="B31" s="103" t="s">
        <v>23</v>
      </c>
      <c r="C31" s="130" t="s">
        <v>44</v>
      </c>
      <c r="D31" s="223"/>
      <c r="E31" s="187"/>
      <c r="F31" s="184"/>
      <c r="G31" s="184"/>
    </row>
    <row r="32" spans="2:7" ht="16.5" thickBot="1">
      <c r="B32" s="103" t="s">
        <v>25</v>
      </c>
      <c r="C32" s="99" t="s">
        <v>45</v>
      </c>
      <c r="D32" s="223"/>
      <c r="E32" s="187"/>
      <c r="F32" s="184"/>
      <c r="G32" s="184"/>
    </row>
    <row r="33" spans="2:7" ht="16.5" thickBot="1">
      <c r="B33" s="103" t="s">
        <v>27</v>
      </c>
      <c r="C33" s="99" t="s">
        <v>46</v>
      </c>
      <c r="D33" s="223"/>
      <c r="E33" s="187"/>
      <c r="F33" s="184"/>
      <c r="G33" s="184"/>
    </row>
    <row r="34" spans="2:7" ht="16.5" thickBot="1">
      <c r="B34" s="103" t="s">
        <v>29</v>
      </c>
      <c r="C34" s="99" t="s">
        <v>47</v>
      </c>
      <c r="D34" s="223"/>
      <c r="E34" s="187"/>
      <c r="F34" s="184"/>
      <c r="G34" s="184"/>
    </row>
    <row r="35" spans="2:7" ht="16.5" thickBot="1">
      <c r="B35" s="103" t="s">
        <v>31</v>
      </c>
      <c r="C35" s="99" t="s">
        <v>48</v>
      </c>
      <c r="D35" s="223"/>
      <c r="E35" s="187"/>
      <c r="F35" s="184"/>
      <c r="G35" s="184"/>
    </row>
    <row r="36" spans="2:7" ht="16.5" thickBot="1">
      <c r="B36" s="103" t="s">
        <v>49</v>
      </c>
      <c r="C36" s="99" t="s">
        <v>50</v>
      </c>
      <c r="D36" s="223"/>
      <c r="E36" s="187"/>
      <c r="F36" s="184"/>
      <c r="G36" s="184"/>
    </row>
    <row r="37" spans="2:7" ht="16.5" thickBot="1">
      <c r="B37" s="23"/>
      <c r="C37" s="23"/>
    </row>
    <row r="38" spans="2:7" ht="54.75" thickBot="1">
      <c r="B38" s="285" t="s">
        <v>201</v>
      </c>
      <c r="C38" s="285"/>
      <c r="D38" s="225" t="s">
        <v>267</v>
      </c>
      <c r="E38" s="225" t="s">
        <v>268</v>
      </c>
      <c r="F38" s="225" t="s">
        <v>274</v>
      </c>
      <c r="G38" s="225" t="s">
        <v>263</v>
      </c>
    </row>
    <row r="39" spans="2:7" ht="16.5" thickBot="1">
      <c r="B39" s="101" t="s">
        <v>58</v>
      </c>
      <c r="C39" s="216" t="s">
        <v>59</v>
      </c>
      <c r="D39" s="219"/>
      <c r="E39" s="219"/>
      <c r="F39" s="224"/>
      <c r="G39" s="224"/>
    </row>
    <row r="40" spans="2:7" ht="16.5" thickBot="1">
      <c r="B40" s="103" t="s">
        <v>19</v>
      </c>
      <c r="C40" s="99" t="s">
        <v>60</v>
      </c>
      <c r="D40" s="223"/>
      <c r="E40" s="187"/>
      <c r="F40" s="184"/>
      <c r="G40" s="184"/>
    </row>
    <row r="41" spans="2:7" ht="16.5" thickBot="1">
      <c r="B41" s="131" t="s">
        <v>21</v>
      </c>
      <c r="C41" s="106" t="s">
        <v>264</v>
      </c>
      <c r="D41" s="223"/>
      <c r="E41" s="187"/>
      <c r="F41" s="184"/>
      <c r="G41" s="184"/>
    </row>
    <row r="42" spans="2:7" ht="16.5" thickBot="1">
      <c r="B42" s="131" t="s">
        <v>23</v>
      </c>
      <c r="C42" s="106" t="s">
        <v>265</v>
      </c>
      <c r="D42" s="223"/>
      <c r="E42" s="187"/>
      <c r="F42" s="184"/>
      <c r="G42" s="184"/>
    </row>
    <row r="43" spans="2:7" ht="16.5" thickBot="1">
      <c r="B43" s="131" t="s">
        <v>25</v>
      </c>
      <c r="C43" s="106" t="s">
        <v>266</v>
      </c>
      <c r="D43" s="223"/>
      <c r="E43" s="187"/>
      <c r="F43" s="184"/>
      <c r="G43" s="184"/>
    </row>
    <row r="44" spans="2:7" ht="16.5" thickBot="1">
      <c r="B44" s="131" t="s">
        <v>27</v>
      </c>
      <c r="C44" s="106" t="s">
        <v>61</v>
      </c>
      <c r="D44" s="223"/>
      <c r="E44" s="187"/>
      <c r="F44" s="184"/>
      <c r="G44" s="184"/>
    </row>
    <row r="45" spans="2:7" ht="16.5" thickBot="1">
      <c r="B45" s="131" t="s">
        <v>29</v>
      </c>
      <c r="C45" s="106" t="s">
        <v>62</v>
      </c>
      <c r="D45" s="223"/>
      <c r="E45" s="187"/>
      <c r="F45" s="184"/>
      <c r="G45" s="184"/>
    </row>
    <row r="46" spans="2:7" ht="30" customHeight="1" thickBot="1">
      <c r="B46" s="9"/>
      <c r="C46" s="9"/>
    </row>
    <row r="47" spans="2:7" ht="54.75" thickBot="1">
      <c r="B47" s="276" t="s">
        <v>67</v>
      </c>
      <c r="C47" s="276"/>
      <c r="D47" s="225" t="s">
        <v>267</v>
      </c>
      <c r="E47" s="225" t="s">
        <v>268</v>
      </c>
      <c r="F47" s="225" t="s">
        <v>274</v>
      </c>
      <c r="G47" s="225" t="s">
        <v>263</v>
      </c>
    </row>
    <row r="48" spans="2:7" ht="33.75" customHeight="1" thickBot="1">
      <c r="B48" s="222"/>
      <c r="C48" s="222" t="s">
        <v>68</v>
      </c>
      <c r="D48" s="223"/>
      <c r="E48" s="187"/>
      <c r="F48" s="184"/>
      <c r="G48" s="184"/>
    </row>
    <row r="49" spans="2:7" ht="16.5" thickBot="1">
      <c r="B49" s="138"/>
      <c r="C49" s="138" t="s">
        <v>69</v>
      </c>
      <c r="D49" s="223"/>
      <c r="E49" s="187"/>
      <c r="F49" s="184"/>
      <c r="G49" s="184"/>
    </row>
    <row r="50" spans="2:7" ht="16.5" thickBot="1">
      <c r="B50" s="101">
        <v>3</v>
      </c>
      <c r="C50" s="216" t="s">
        <v>70</v>
      </c>
      <c r="D50" s="219"/>
      <c r="E50" s="187"/>
      <c r="F50" s="184"/>
      <c r="G50" s="184"/>
    </row>
    <row r="51" spans="2:7" ht="16.5" thickBot="1">
      <c r="B51" s="103" t="s">
        <v>19</v>
      </c>
      <c r="C51" s="139" t="s">
        <v>252</v>
      </c>
      <c r="D51" s="223"/>
      <c r="E51" s="187"/>
      <c r="F51" s="184"/>
      <c r="G51" s="184"/>
    </row>
    <row r="52" spans="2:7" ht="16.5" thickBot="1">
      <c r="B52" s="103" t="s">
        <v>21</v>
      </c>
      <c r="C52" s="140" t="s">
        <v>71</v>
      </c>
      <c r="D52" s="223"/>
      <c r="E52" s="187"/>
      <c r="F52" s="184"/>
      <c r="G52" s="184"/>
    </row>
    <row r="53" spans="2:7" ht="16.5" thickBot="1">
      <c r="B53" s="103" t="s">
        <v>23</v>
      </c>
      <c r="C53" s="140" t="s">
        <v>253</v>
      </c>
      <c r="D53" s="223"/>
      <c r="E53" s="187"/>
      <c r="F53" s="184"/>
      <c r="G53" s="184"/>
    </row>
    <row r="54" spans="2:7" ht="16.5" thickBot="1">
      <c r="B54" s="103" t="s">
        <v>25</v>
      </c>
      <c r="C54" s="140" t="s">
        <v>254</v>
      </c>
      <c r="D54" s="223"/>
      <c r="E54" s="187"/>
      <c r="F54" s="184"/>
      <c r="G54" s="184"/>
    </row>
    <row r="55" spans="2:7" ht="32.25" thickBot="1">
      <c r="B55" s="103" t="s">
        <v>27</v>
      </c>
      <c r="C55" s="140" t="s">
        <v>72</v>
      </c>
      <c r="D55" s="223"/>
      <c r="E55" s="187"/>
      <c r="F55" s="184"/>
      <c r="G55" s="184"/>
    </row>
    <row r="56" spans="2:7" ht="16.5" thickBot="1">
      <c r="B56" s="103" t="s">
        <v>29</v>
      </c>
      <c r="C56" s="140" t="s">
        <v>255</v>
      </c>
      <c r="D56" s="223"/>
      <c r="E56" s="187"/>
      <c r="F56" s="184"/>
      <c r="G56" s="184"/>
    </row>
    <row r="57" spans="2:7" ht="30" customHeight="1" thickBot="1">
      <c r="B57" s="9"/>
      <c r="C57" s="9"/>
    </row>
    <row r="58" spans="2:7" ht="39.950000000000003" customHeight="1" thickBot="1">
      <c r="B58" s="276" t="s">
        <v>76</v>
      </c>
      <c r="C58" s="276"/>
      <c r="D58" s="326" t="s">
        <v>267</v>
      </c>
      <c r="E58" s="326" t="s">
        <v>268</v>
      </c>
      <c r="F58" s="326" t="s">
        <v>274</v>
      </c>
      <c r="G58" s="326" t="s">
        <v>263</v>
      </c>
    </row>
    <row r="59" spans="2:7" ht="16.5" thickBot="1">
      <c r="B59" s="276" t="s">
        <v>78</v>
      </c>
      <c r="C59" s="276"/>
      <c r="D59" s="327"/>
      <c r="E59" s="327"/>
      <c r="F59" s="327"/>
      <c r="G59" s="327"/>
    </row>
    <row r="60" spans="2:7" ht="16.5" thickBot="1">
      <c r="B60" s="220"/>
      <c r="C60" s="220" t="s">
        <v>79</v>
      </c>
      <c r="D60" s="209"/>
    </row>
    <row r="61" spans="2:7" ht="16.5" thickBot="1">
      <c r="B61" s="101" t="s">
        <v>80</v>
      </c>
      <c r="C61" s="216" t="s">
        <v>81</v>
      </c>
      <c r="D61" s="219"/>
      <c r="E61" s="219"/>
      <c r="F61" s="224"/>
      <c r="G61" s="224"/>
    </row>
    <row r="62" spans="2:7" ht="16.5" thickBot="1">
      <c r="B62" s="103" t="s">
        <v>19</v>
      </c>
      <c r="C62" s="106" t="s">
        <v>256</v>
      </c>
      <c r="D62" s="223"/>
      <c r="E62" s="187"/>
      <c r="F62" s="184"/>
      <c r="G62" s="184"/>
    </row>
    <row r="63" spans="2:7" ht="16.5" thickBot="1">
      <c r="B63" s="103" t="s">
        <v>21</v>
      </c>
      <c r="C63" s="106" t="s">
        <v>81</v>
      </c>
      <c r="D63" s="223"/>
      <c r="E63" s="187"/>
      <c r="F63" s="184"/>
      <c r="G63" s="184"/>
    </row>
    <row r="64" spans="2:7" ht="16.5" thickBot="1">
      <c r="B64" s="103" t="s">
        <v>23</v>
      </c>
      <c r="C64" s="106" t="s">
        <v>257</v>
      </c>
      <c r="D64" s="223"/>
      <c r="E64" s="187"/>
      <c r="F64" s="184"/>
      <c r="G64" s="184"/>
    </row>
    <row r="65" spans="2:7" ht="16.5" thickBot="1">
      <c r="B65" s="103" t="s">
        <v>25</v>
      </c>
      <c r="C65" s="106" t="s">
        <v>258</v>
      </c>
      <c r="D65" s="223"/>
      <c r="E65" s="187"/>
      <c r="F65" s="184"/>
      <c r="G65" s="184"/>
    </row>
    <row r="66" spans="2:7" ht="16.5" thickBot="1">
      <c r="B66" s="103" t="s">
        <v>27</v>
      </c>
      <c r="C66" s="106" t="s">
        <v>259</v>
      </c>
      <c r="D66" s="223"/>
      <c r="E66" s="187"/>
      <c r="F66" s="184"/>
      <c r="G66" s="184"/>
    </row>
    <row r="67" spans="2:7" ht="16.5" thickBot="1">
      <c r="B67" s="103" t="s">
        <v>29</v>
      </c>
      <c r="C67" s="106" t="s">
        <v>260</v>
      </c>
      <c r="D67" s="223"/>
      <c r="E67" s="187"/>
      <c r="F67" s="184"/>
      <c r="G67" s="184"/>
    </row>
    <row r="68" spans="2:7" ht="16.5" thickBot="1">
      <c r="B68" s="103" t="s">
        <v>31</v>
      </c>
      <c r="C68" s="99" t="s">
        <v>82</v>
      </c>
      <c r="D68" s="223"/>
      <c r="E68" s="187"/>
      <c r="F68" s="184"/>
      <c r="G68" s="184"/>
    </row>
    <row r="69" spans="2:7" ht="15.75" thickBot="1">
      <c r="B69" s="7"/>
      <c r="C69" s="7"/>
    </row>
    <row r="70" spans="2:7" ht="54.75" thickBot="1">
      <c r="B70" s="285" t="s">
        <v>88</v>
      </c>
      <c r="C70" s="285"/>
      <c r="D70" s="225" t="s">
        <v>267</v>
      </c>
      <c r="E70" s="225" t="s">
        <v>268</v>
      </c>
      <c r="F70" s="225" t="s">
        <v>274</v>
      </c>
      <c r="G70" s="225" t="s">
        <v>263</v>
      </c>
    </row>
    <row r="71" spans="2:7" ht="15.75" thickBot="1">
      <c r="B71" s="150"/>
      <c r="C71" s="150" t="s">
        <v>89</v>
      </c>
      <c r="D71" s="223"/>
      <c r="E71" s="187"/>
      <c r="F71" s="184"/>
      <c r="G71" s="184"/>
    </row>
    <row r="72" spans="2:7" ht="15.75" thickBot="1">
      <c r="B72" s="151" t="s">
        <v>90</v>
      </c>
      <c r="C72" s="217" t="s">
        <v>91</v>
      </c>
      <c r="D72" s="219"/>
      <c r="E72" s="219"/>
      <c r="F72" s="224"/>
      <c r="G72" s="224"/>
    </row>
    <row r="73" spans="2:7" ht="30.75" thickBot="1">
      <c r="B73" s="152" t="s">
        <v>19</v>
      </c>
      <c r="C73" s="153" t="s">
        <v>261</v>
      </c>
      <c r="D73" s="223"/>
      <c r="E73" s="187"/>
      <c r="F73" s="184"/>
      <c r="G73" s="184"/>
    </row>
    <row r="74" spans="2:7" ht="30" customHeight="1" thickBot="1">
      <c r="B74" s="9"/>
      <c r="C74" s="9"/>
    </row>
    <row r="75" spans="2:7" ht="54.75" thickBot="1">
      <c r="B75" s="276" t="s">
        <v>96</v>
      </c>
      <c r="C75" s="276"/>
      <c r="D75" s="225" t="s">
        <v>267</v>
      </c>
      <c r="E75" s="225" t="s">
        <v>268</v>
      </c>
      <c r="F75" s="225" t="s">
        <v>274</v>
      </c>
      <c r="G75" s="225" t="s">
        <v>263</v>
      </c>
    </row>
    <row r="76" spans="2:7" ht="16.5" thickBot="1">
      <c r="B76" s="101">
        <v>5</v>
      </c>
      <c r="C76" s="216" t="s">
        <v>97</v>
      </c>
      <c r="D76" s="219"/>
      <c r="E76" s="219"/>
      <c r="F76" s="224"/>
      <c r="G76" s="224"/>
    </row>
    <row r="77" spans="2:7" ht="16.5" thickBot="1">
      <c r="B77" s="131" t="s">
        <v>19</v>
      </c>
      <c r="C77" s="106" t="s">
        <v>98</v>
      </c>
      <c r="D77" s="223"/>
      <c r="E77" s="187"/>
      <c r="F77" s="184"/>
      <c r="G77" s="184"/>
    </row>
    <row r="78" spans="2:7" ht="16.5" thickBot="1">
      <c r="B78" s="131" t="s">
        <v>21</v>
      </c>
      <c r="C78" s="106" t="s">
        <v>99</v>
      </c>
      <c r="D78" s="223"/>
      <c r="E78" s="187"/>
      <c r="F78" s="184"/>
      <c r="G78" s="184"/>
    </row>
    <row r="79" spans="2:7" ht="16.5" thickBot="1">
      <c r="B79" s="131" t="s">
        <v>23</v>
      </c>
      <c r="C79" s="106" t="s">
        <v>183</v>
      </c>
      <c r="D79" s="223"/>
      <c r="E79" s="187"/>
      <c r="F79" s="184"/>
      <c r="G79" s="184"/>
    </row>
    <row r="80" spans="2:7" ht="16.5" thickBot="1">
      <c r="B80" s="218" t="s">
        <v>25</v>
      </c>
      <c r="C80" s="105" t="s">
        <v>82</v>
      </c>
      <c r="D80" s="223"/>
      <c r="E80" s="187"/>
      <c r="F80" s="184"/>
      <c r="G80" s="184"/>
    </row>
    <row r="81" spans="2:7" ht="30" customHeight="1" thickBot="1">
      <c r="B81" s="9"/>
      <c r="C81" s="9"/>
    </row>
    <row r="82" spans="2:7" ht="54.75" thickBot="1">
      <c r="B82" s="276" t="s">
        <v>100</v>
      </c>
      <c r="C82" s="276"/>
      <c r="D82" s="225" t="s">
        <v>267</v>
      </c>
      <c r="E82" s="225" t="s">
        <v>268</v>
      </c>
      <c r="F82" s="225" t="s">
        <v>274</v>
      </c>
      <c r="G82" s="225" t="s">
        <v>263</v>
      </c>
    </row>
    <row r="83" spans="2:7" ht="31.5" thickBot="1">
      <c r="B83" s="167"/>
      <c r="C83" s="100" t="s">
        <v>101</v>
      </c>
      <c r="D83" s="223"/>
      <c r="E83" s="187"/>
      <c r="F83" s="184"/>
      <c r="G83" s="184"/>
    </row>
    <row r="84" spans="2:7" ht="16.5" thickBot="1">
      <c r="B84" s="167"/>
      <c r="C84" s="100" t="s">
        <v>102</v>
      </c>
      <c r="D84" s="223"/>
      <c r="E84" s="187"/>
      <c r="F84" s="184"/>
      <c r="G84" s="184"/>
    </row>
    <row r="85" spans="2:7" ht="29.25" thickBot="1">
      <c r="B85" s="167"/>
      <c r="C85" s="100" t="s">
        <v>103</v>
      </c>
      <c r="D85" s="223"/>
      <c r="E85" s="187"/>
      <c r="F85" s="184"/>
      <c r="G85" s="184"/>
    </row>
    <row r="86" spans="2:7" ht="16.5" thickBot="1">
      <c r="B86" s="101">
        <v>6</v>
      </c>
      <c r="C86" s="216" t="s">
        <v>104</v>
      </c>
      <c r="D86" s="219"/>
      <c r="E86" s="219"/>
      <c r="F86" s="224"/>
      <c r="G86" s="224"/>
    </row>
    <row r="87" spans="2:7" ht="16.5" thickBot="1">
      <c r="B87" s="103" t="s">
        <v>19</v>
      </c>
      <c r="C87" s="106" t="s">
        <v>105</v>
      </c>
      <c r="D87" s="223"/>
      <c r="E87" s="187"/>
      <c r="F87" s="184"/>
      <c r="G87" s="184"/>
    </row>
    <row r="88" spans="2:7" ht="16.5" thickBot="1">
      <c r="B88" s="103" t="s">
        <v>21</v>
      </c>
      <c r="C88" s="106" t="s">
        <v>106</v>
      </c>
      <c r="D88" s="223"/>
      <c r="E88" s="187"/>
      <c r="F88" s="184"/>
      <c r="G88" s="184"/>
    </row>
    <row r="89" spans="2:7" ht="16.5" thickBot="1">
      <c r="B89" s="103" t="s">
        <v>23</v>
      </c>
      <c r="C89" s="99" t="s">
        <v>107</v>
      </c>
      <c r="D89" s="223"/>
      <c r="E89" s="187"/>
      <c r="F89" s="184"/>
      <c r="G89" s="184"/>
    </row>
    <row r="90" spans="2:7" ht="16.5" thickBot="1">
      <c r="B90" s="103"/>
      <c r="C90" s="99" t="s">
        <v>108</v>
      </c>
      <c r="D90" s="223"/>
      <c r="E90" s="187"/>
      <c r="F90" s="184"/>
      <c r="G90" s="184"/>
    </row>
    <row r="91" spans="2:7" ht="16.5" thickBot="1">
      <c r="B91" s="103"/>
      <c r="C91" s="99" t="s">
        <v>109</v>
      </c>
      <c r="D91" s="223"/>
      <c r="E91" s="187"/>
      <c r="F91" s="184"/>
      <c r="G91" s="184"/>
    </row>
    <row r="92" spans="2:7" ht="16.5" thickBot="1">
      <c r="B92" s="103"/>
      <c r="C92" s="99" t="s">
        <v>110</v>
      </c>
      <c r="D92" s="223"/>
      <c r="E92" s="187"/>
      <c r="F92" s="184"/>
      <c r="G92" s="184"/>
    </row>
    <row r="93" spans="2:7" ht="16.5" thickBot="1">
      <c r="B93" s="103"/>
      <c r="C93" s="99" t="s">
        <v>111</v>
      </c>
      <c r="D93" s="223"/>
      <c r="E93" s="187"/>
      <c r="F93" s="184"/>
      <c r="G93" s="184"/>
    </row>
    <row r="94" spans="2:7" ht="16.5" thickBot="1">
      <c r="B94" s="103"/>
      <c r="C94" s="99" t="s">
        <v>262</v>
      </c>
      <c r="D94" s="223"/>
      <c r="E94" s="187"/>
      <c r="F94" s="184"/>
      <c r="G94" s="184"/>
    </row>
    <row r="95" spans="2:7" ht="30" customHeight="1" thickBot="1">
      <c r="B95" s="9"/>
      <c r="C95" s="9"/>
    </row>
    <row r="96" spans="2:7" ht="54.75" thickBot="1">
      <c r="B96" s="276" t="s">
        <v>164</v>
      </c>
      <c r="C96" s="276"/>
      <c r="D96" s="225" t="s">
        <v>267</v>
      </c>
      <c r="E96" s="225" t="s">
        <v>268</v>
      </c>
      <c r="F96" s="225" t="s">
        <v>274</v>
      </c>
      <c r="G96" s="225" t="s">
        <v>263</v>
      </c>
    </row>
    <row r="97" spans="2:7" ht="16.5" thickBot="1">
      <c r="B97" s="218" t="s">
        <v>19</v>
      </c>
      <c r="C97" s="99" t="s">
        <v>165</v>
      </c>
      <c r="D97" s="223"/>
      <c r="E97" s="187"/>
      <c r="F97" s="184"/>
      <c r="G97" s="184"/>
    </row>
    <row r="98" spans="2:7" ht="16.5" thickBot="1">
      <c r="B98" s="218" t="s">
        <v>21</v>
      </c>
      <c r="C98" s="99" t="s">
        <v>166</v>
      </c>
      <c r="D98" s="223"/>
      <c r="E98" s="187"/>
      <c r="F98" s="184"/>
      <c r="G98" s="184"/>
    </row>
    <row r="99" spans="2:7" ht="32.25" thickBot="1">
      <c r="B99" s="218" t="s">
        <v>23</v>
      </c>
      <c r="C99" s="99" t="s">
        <v>167</v>
      </c>
      <c r="D99" s="223"/>
      <c r="E99" s="187"/>
      <c r="F99" s="184"/>
      <c r="G99" s="184"/>
    </row>
    <row r="100" spans="2:7" ht="32.25" thickBot="1">
      <c r="B100" s="218" t="s">
        <v>25</v>
      </c>
      <c r="C100" s="99" t="s">
        <v>168</v>
      </c>
      <c r="D100" s="223"/>
      <c r="E100" s="187"/>
      <c r="F100" s="184"/>
      <c r="G100" s="184"/>
    </row>
    <row r="101" spans="2:7" ht="30" customHeight="1" thickBot="1"/>
    <row r="102" spans="2:7" ht="54.75" thickBot="1">
      <c r="B102" s="325" t="s">
        <v>277</v>
      </c>
      <c r="C102" s="325"/>
      <c r="D102" s="225" t="s">
        <v>267</v>
      </c>
      <c r="E102" s="225" t="s">
        <v>268</v>
      </c>
      <c r="F102" s="225" t="s">
        <v>274</v>
      </c>
      <c r="G102" s="225" t="s">
        <v>263</v>
      </c>
    </row>
    <row r="103" spans="2:7" ht="16.5" thickBot="1">
      <c r="B103" s="218">
        <v>1</v>
      </c>
      <c r="C103" s="99"/>
      <c r="D103" s="223"/>
      <c r="E103" s="187"/>
      <c r="F103" s="184"/>
      <c r="G103" s="184"/>
    </row>
    <row r="104" spans="2:7" ht="16.5" thickBot="1">
      <c r="B104" s="218">
        <v>2</v>
      </c>
      <c r="C104" s="99"/>
      <c r="D104" s="223"/>
      <c r="E104" s="187"/>
      <c r="F104" s="184"/>
      <c r="G104" s="184"/>
    </row>
    <row r="105" spans="2:7" ht="16.5" thickBot="1">
      <c r="B105" s="218">
        <v>3</v>
      </c>
      <c r="C105" s="99"/>
      <c r="D105" s="223"/>
      <c r="E105" s="187"/>
      <c r="F105" s="184"/>
      <c r="G105" s="184"/>
    </row>
    <row r="106" spans="2:7" ht="16.5" thickBot="1">
      <c r="B106" s="218">
        <v>4</v>
      </c>
      <c r="C106" s="99"/>
      <c r="D106" s="223"/>
      <c r="E106" s="187"/>
      <c r="F106" s="184"/>
      <c r="G106" s="184"/>
    </row>
    <row r="107" spans="2:7" ht="16.5" thickBot="1">
      <c r="B107" s="218">
        <v>5</v>
      </c>
      <c r="C107" s="99"/>
      <c r="D107" s="223"/>
      <c r="E107" s="187"/>
      <c r="F107" s="184"/>
      <c r="G107" s="184"/>
    </row>
    <row r="108" spans="2:7" ht="30" customHeight="1" thickBot="1"/>
    <row r="109" spans="2:7" ht="54.75" thickBot="1">
      <c r="B109" s="325" t="s">
        <v>278</v>
      </c>
      <c r="C109" s="276"/>
      <c r="D109" s="225" t="s">
        <v>267</v>
      </c>
      <c r="E109" s="225" t="s">
        <v>268</v>
      </c>
      <c r="F109" s="225" t="s">
        <v>274</v>
      </c>
      <c r="G109" s="225" t="s">
        <v>263</v>
      </c>
    </row>
    <row r="110" spans="2:7" ht="16.5" thickBot="1">
      <c r="B110" s="218">
        <v>1</v>
      </c>
      <c r="C110" s="99"/>
      <c r="D110" s="223"/>
      <c r="E110" s="187"/>
      <c r="F110" s="184"/>
      <c r="G110" s="184"/>
    </row>
    <row r="111" spans="2:7" ht="16.5" thickBot="1">
      <c r="B111" s="218">
        <v>2</v>
      </c>
      <c r="D111" s="223"/>
      <c r="E111" s="187"/>
      <c r="F111" s="184"/>
      <c r="G111" s="184"/>
    </row>
    <row r="112" spans="2:7" ht="16.5" thickBot="1">
      <c r="B112" s="218">
        <v>3</v>
      </c>
      <c r="C112" s="99"/>
      <c r="D112" s="223"/>
      <c r="E112" s="187"/>
      <c r="F112" s="184"/>
      <c r="G112" s="184"/>
    </row>
    <row r="113" spans="2:7" ht="16.5" thickBot="1">
      <c r="B113" s="218">
        <v>4</v>
      </c>
      <c r="C113" s="99"/>
      <c r="D113" s="223"/>
      <c r="E113" s="187"/>
      <c r="F113" s="184"/>
      <c r="G113" s="184"/>
    </row>
    <row r="114" spans="2:7" ht="16.5" thickBot="1">
      <c r="B114" s="218">
        <v>5</v>
      </c>
      <c r="C114" s="99"/>
      <c r="D114" s="223"/>
      <c r="E114" s="187"/>
      <c r="F114" s="184"/>
      <c r="G114" s="184"/>
    </row>
  </sheetData>
  <mergeCells count="22">
    <mergeCell ref="D58:D59"/>
    <mergeCell ref="E58:E59"/>
    <mergeCell ref="F58:F59"/>
    <mergeCell ref="G58:G59"/>
    <mergeCell ref="D20:D21"/>
    <mergeCell ref="E20:E21"/>
    <mergeCell ref="F20:F21"/>
    <mergeCell ref="B10:C10"/>
    <mergeCell ref="B20:C20"/>
    <mergeCell ref="B21:C21"/>
    <mergeCell ref="B26:C26"/>
    <mergeCell ref="G20:G21"/>
    <mergeCell ref="B109:C109"/>
    <mergeCell ref="B58:C58"/>
    <mergeCell ref="B59:C59"/>
    <mergeCell ref="B70:C70"/>
    <mergeCell ref="B38:C38"/>
    <mergeCell ref="B47:C47"/>
    <mergeCell ref="B102:C102"/>
    <mergeCell ref="B96:C96"/>
    <mergeCell ref="B75:C75"/>
    <mergeCell ref="B82:C82"/>
  </mergeCells>
  <conditionalFormatting sqref="D11:D19 D22:D25 D27:D37 D39:D46 D48:D57 D60:D69 D71:D74 D76:D81 D83:D95 D97:D101 D103:D108 D110:D1048576">
    <cfRule type="cellIs" dxfId="4" priority="8" operator="equal">
      <formula>"SIM"</formula>
    </cfRule>
  </conditionalFormatting>
  <conditionalFormatting sqref="D12:D19 D22:D25 D27:D37 D39:D46 D48:D57 D60:D69 D71:D74 D76:D81 D83:D95 D97:D101 D103:D108 D110:D1048576">
    <cfRule type="cellIs" dxfId="3" priority="6" operator="equal">
      <formula>"NÃO"</formula>
    </cfRule>
  </conditionalFormatting>
  <conditionalFormatting sqref="E12:G19 E22:G25 E27:G37 E39:G46 E48:G57 E60:G69 E71:G74 E76:G81 E83:G95 E97:G100">
    <cfRule type="expression" dxfId="2" priority="5">
      <formula>$D12="SIM"</formula>
    </cfRule>
  </conditionalFormatting>
  <conditionalFormatting sqref="E103:G107">
    <cfRule type="expression" dxfId="1" priority="2">
      <formula>$D103="SIM"</formula>
    </cfRule>
  </conditionalFormatting>
  <conditionalFormatting sqref="E110:G114">
    <cfRule type="expression" dxfId="0" priority="1">
      <formula>$D110="SIM"</formula>
    </cfRule>
  </conditionalFormatting>
  <dataValidations count="2">
    <dataValidation type="list" allowBlank="1" showInputMessage="1" showErrorMessage="1" error="ATENÇÃO: Escolha apenas uma das opções disponíveis para a célula." sqref="E87:E95 E12:E19 E23:E25 E27 E29:E37 E40:E46 E48:E49 E51:E57 E60 E62:E69 E71 E73:E74 E77:E81 E83:E85 E97:E101 E103:E108 E110:E1048576" xr:uid="{5EE2CDFA-D4D0-4B61-A6CB-FCF56C3CA4B7}">
      <formula1>"Memória de Cálculo,Base de Cálculo,Fórmula da Planilha,Outros"</formula1>
    </dataValidation>
    <dataValidation type="list" allowBlank="1" showInputMessage="1" showErrorMessage="1" error="ATENÇÃO: Escolha apenas uma das opções disponíveis para a célula." sqref="D87:D95 D12:D19 D23:D25 D27 D29:D37 D40:D46 D48:D49 D51:D57 D60 D62:D69 D71 D73:D74 D77:D81 D83:D85 D97:D101 D103:D108 D110:D1048576" xr:uid="{43AA0ACF-D529-4DFE-B08E-82659D22D347}">
      <formula1>"SIM,NÃO"</formula1>
    </dataValidation>
  </dataValidations>
  <printOptions horizontalCentered="1"/>
  <pageMargins left="0.19685039370078741" right="0.19685039370078741" top="0.39370078740157483" bottom="0.39370078740157483" header="0.31496062992125984" footer="0.31496062992125984"/>
  <pageSetup paperSize="9" scale="8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A6450-10D0-4684-9117-CE12C851DA39}">
  <dimension ref="B1:H17"/>
  <sheetViews>
    <sheetView zoomScaleNormal="100" workbookViewId="0">
      <selection activeCell="J12" sqref="J12"/>
    </sheetView>
  </sheetViews>
  <sheetFormatPr defaultRowHeight="15"/>
  <cols>
    <col min="1" max="1" width="4" style="185" customWidth="1"/>
    <col min="2" max="2" width="21.140625" style="185" customWidth="1"/>
    <col min="3" max="3" width="32.28515625" style="185" customWidth="1"/>
    <col min="4" max="4" width="15.28515625" style="185" customWidth="1"/>
    <col min="5" max="5" width="17" style="185" customWidth="1"/>
    <col min="6" max="6" width="16.7109375" style="234" customWidth="1"/>
    <col min="7" max="7" width="15" style="234" customWidth="1"/>
    <col min="8" max="8" width="16.28515625" style="234" customWidth="1"/>
    <col min="9" max="16384" width="9.140625" style="185"/>
  </cols>
  <sheetData>
    <row r="1" spans="2:8">
      <c r="F1" s="185"/>
      <c r="G1" s="185"/>
      <c r="H1" s="185"/>
    </row>
    <row r="2" spans="2:8" ht="56.25">
      <c r="B2" s="182"/>
      <c r="C2" s="233" t="s">
        <v>299</v>
      </c>
      <c r="D2" s="244">
        <v>22</v>
      </c>
      <c r="F2" s="185"/>
      <c r="G2" s="185"/>
      <c r="H2" s="185"/>
    </row>
    <row r="3" spans="2:8" ht="15" customHeight="1" thickBot="1">
      <c r="B3" s="182"/>
      <c r="C3" s="241"/>
      <c r="D3" s="242"/>
      <c r="F3" s="185"/>
      <c r="G3" s="185"/>
      <c r="H3" s="185"/>
    </row>
    <row r="4" spans="2:8" ht="32.25" customHeight="1" thickBot="1">
      <c r="B4" s="329" t="s">
        <v>292</v>
      </c>
      <c r="C4" s="330"/>
      <c r="D4" s="330"/>
      <c r="E4" s="330"/>
      <c r="F4" s="330"/>
      <c r="G4" s="330"/>
      <c r="H4" s="331"/>
    </row>
    <row r="5" spans="2:8" ht="75.75" thickBot="1">
      <c r="B5" s="235" t="s">
        <v>285</v>
      </c>
      <c r="C5" s="235" t="s">
        <v>286</v>
      </c>
      <c r="D5" s="236" t="s">
        <v>287</v>
      </c>
      <c r="E5" s="236" t="s">
        <v>288</v>
      </c>
      <c r="F5" s="236" t="s">
        <v>289</v>
      </c>
      <c r="G5" s="236" t="s">
        <v>290</v>
      </c>
      <c r="H5" s="236" t="s">
        <v>291</v>
      </c>
    </row>
    <row r="6" spans="2:8" ht="30.75" thickBot="1">
      <c r="B6" s="328" t="s">
        <v>13</v>
      </c>
      <c r="C6" s="237" t="s">
        <v>325</v>
      </c>
      <c r="D6" s="238">
        <f>'4-Valor ponderado'!F12</f>
        <v>0</v>
      </c>
      <c r="E6" s="238">
        <f>D6/$D$2</f>
        <v>0</v>
      </c>
      <c r="F6" s="239">
        <f>'2-Assistente Adm'!F74/$D$2</f>
        <v>0</v>
      </c>
      <c r="G6" s="239">
        <f>'2-Assistente Adm'!F75/$D$2</f>
        <v>0</v>
      </c>
      <c r="H6" s="239">
        <f>'1-Dados Básicos'!$E$80/2</f>
        <v>0</v>
      </c>
    </row>
    <row r="7" spans="2:8" ht="30.75" thickBot="1">
      <c r="B7" s="328"/>
      <c r="C7" s="237" t="s">
        <v>284</v>
      </c>
      <c r="D7" s="238">
        <f>'4-Valor ponderado'!F7</f>
        <v>0</v>
      </c>
      <c r="E7" s="238">
        <f t="shared" ref="E7:E17" si="0">D7/$D$2</f>
        <v>0</v>
      </c>
      <c r="F7" s="239">
        <f>'3-Técnico em Secretariado'!F74/$D$2</f>
        <v>0</v>
      </c>
      <c r="G7" s="239">
        <f>'3-Técnico em Secretariado'!F75/$D$2</f>
        <v>0</v>
      </c>
      <c r="H7" s="239">
        <f>'1-Dados Básicos'!$E$80/2</f>
        <v>0</v>
      </c>
    </row>
    <row r="8" spans="2:8" ht="30.75" thickBot="1">
      <c r="B8" s="328" t="s">
        <v>202</v>
      </c>
      <c r="C8" s="237" t="s">
        <v>325</v>
      </c>
      <c r="D8" s="238">
        <f>'4-Valor ponderado'!F13</f>
        <v>0</v>
      </c>
      <c r="E8" s="238">
        <f t="shared" si="0"/>
        <v>0</v>
      </c>
      <c r="F8" s="239">
        <f>'2-Assistente Adm'!J74/$D$2</f>
        <v>0</v>
      </c>
      <c r="G8" s="239">
        <f>'2-Assistente Adm'!J75/$D$2</f>
        <v>0</v>
      </c>
      <c r="H8" s="239">
        <f>'1-Dados Básicos'!$E$80/2</f>
        <v>0</v>
      </c>
    </row>
    <row r="9" spans="2:8" ht="30.75" thickBot="1">
      <c r="B9" s="328"/>
      <c r="C9" s="237" t="s">
        <v>323</v>
      </c>
      <c r="D9" s="238">
        <f>'4-Valor ponderado'!F10</f>
        <v>0</v>
      </c>
      <c r="E9" s="238">
        <f t="shared" si="0"/>
        <v>0</v>
      </c>
      <c r="F9" s="239">
        <f>'2-Assistente Adm'!M74/$D$2</f>
        <v>0</v>
      </c>
      <c r="G9" s="239">
        <f>'2-Assistente Adm'!M75/$D$2</f>
        <v>0</v>
      </c>
      <c r="H9" s="239">
        <f>'1-Dados Básicos'!$E$80/2</f>
        <v>0</v>
      </c>
    </row>
    <row r="10" spans="2:8" ht="45.75" thickBot="1">
      <c r="B10" s="328"/>
      <c r="C10" s="237" t="s">
        <v>315</v>
      </c>
      <c r="D10" s="238">
        <f>'4-Valor ponderado'!F16</f>
        <v>0</v>
      </c>
      <c r="E10" s="238">
        <f t="shared" si="0"/>
        <v>0</v>
      </c>
      <c r="F10" s="239">
        <f>'2-Assistente Adm'!P74/$D$2</f>
        <v>0</v>
      </c>
      <c r="G10" s="239">
        <f>'2-Assistente Adm'!P75/$D$2</f>
        <v>0</v>
      </c>
      <c r="H10" s="239">
        <f>'1-Dados Básicos'!$E$80/2</f>
        <v>0</v>
      </c>
    </row>
    <row r="11" spans="2:8" ht="45.75" thickBot="1">
      <c r="B11" s="328"/>
      <c r="C11" s="237" t="s">
        <v>326</v>
      </c>
      <c r="D11" s="238">
        <f>'4-Valor ponderado'!F15</f>
        <v>0</v>
      </c>
      <c r="E11" s="238">
        <f t="shared" si="0"/>
        <v>0</v>
      </c>
      <c r="F11" s="239">
        <f>'2-Assistente Adm'!S74/$D$2</f>
        <v>0</v>
      </c>
      <c r="G11" s="239">
        <f>'2-Assistente Adm'!S75/$D$2</f>
        <v>0</v>
      </c>
      <c r="H11" s="239">
        <f>'1-Dados Básicos'!$E$80/2</f>
        <v>0</v>
      </c>
    </row>
    <row r="12" spans="2:8" ht="45.75" thickBot="1">
      <c r="B12" s="328"/>
      <c r="C12" s="237" t="s">
        <v>327</v>
      </c>
      <c r="D12" s="238">
        <f>'4-Valor ponderado'!F18</f>
        <v>0</v>
      </c>
      <c r="E12" s="238">
        <f t="shared" si="0"/>
        <v>0</v>
      </c>
      <c r="F12" s="239">
        <f>'2-Assistente Adm'!V74/$D$2</f>
        <v>0</v>
      </c>
      <c r="G12" s="239">
        <f>'2-Assistente Adm'!V75/$D$2</f>
        <v>0</v>
      </c>
      <c r="H12" s="239">
        <f>'1-Dados Básicos'!$E$80/2</f>
        <v>0</v>
      </c>
    </row>
    <row r="13" spans="2:8" ht="45.75" thickBot="1">
      <c r="B13" s="328"/>
      <c r="C13" s="237" t="s">
        <v>328</v>
      </c>
      <c r="D13" s="238">
        <f>'4-Valor ponderado'!F17</f>
        <v>0</v>
      </c>
      <c r="E13" s="238">
        <f t="shared" si="0"/>
        <v>0</v>
      </c>
      <c r="F13" s="239">
        <f>'2-Assistente Adm'!Y74/$D$2</f>
        <v>0</v>
      </c>
      <c r="G13" s="239">
        <f>'2-Assistente Adm'!Y75/D2</f>
        <v>0</v>
      </c>
      <c r="H13" s="239">
        <f>'1-Dados Básicos'!$E$80/2</f>
        <v>0</v>
      </c>
    </row>
    <row r="14" spans="2:8" ht="30.75" thickBot="1">
      <c r="B14" s="328"/>
      <c r="C14" s="237" t="s">
        <v>284</v>
      </c>
      <c r="D14" s="238">
        <f>'4-Valor ponderado'!F8</f>
        <v>0</v>
      </c>
      <c r="E14" s="238">
        <f t="shared" si="0"/>
        <v>0</v>
      </c>
      <c r="F14" s="239">
        <f>'3-Técnico em Secretariado'!I74/$D$2</f>
        <v>0</v>
      </c>
      <c r="G14" s="239">
        <f>'3-Técnico em Secretariado'!I75/$D$2</f>
        <v>0</v>
      </c>
      <c r="H14" s="239">
        <f>'1-Dados Básicos'!$E$80/2</f>
        <v>0</v>
      </c>
    </row>
    <row r="15" spans="2:8" ht="30.75" thickBot="1">
      <c r="B15" s="328" t="s">
        <v>231</v>
      </c>
      <c r="C15" s="237" t="s">
        <v>325</v>
      </c>
      <c r="D15" s="238">
        <f>'4-Valor ponderado'!F14</f>
        <v>0</v>
      </c>
      <c r="E15" s="238">
        <f t="shared" si="0"/>
        <v>0</v>
      </c>
      <c r="F15" s="239">
        <f>'2-Assistente Adm'!AC74/$D$2</f>
        <v>0</v>
      </c>
      <c r="G15" s="239">
        <f>'2-Assistente Adm'!AC75/$D$2</f>
        <v>0</v>
      </c>
      <c r="H15" s="239">
        <f>'1-Dados Básicos'!$E$80/2</f>
        <v>0</v>
      </c>
    </row>
    <row r="16" spans="2:8" ht="30.75" thickBot="1">
      <c r="B16" s="328"/>
      <c r="C16" s="237" t="s">
        <v>284</v>
      </c>
      <c r="D16" s="238">
        <f>'4-Valor ponderado'!F9</f>
        <v>0</v>
      </c>
      <c r="E16" s="238">
        <f t="shared" si="0"/>
        <v>0</v>
      </c>
      <c r="F16" s="239">
        <f>'3-Técnico em Secretariado'!L74/D2</f>
        <v>0</v>
      </c>
      <c r="G16" s="239">
        <f>'3-Técnico em Secretariado'!L75/$D$2</f>
        <v>0</v>
      </c>
      <c r="H16" s="239">
        <f>'1-Dados Básicos'!$E$80/2</f>
        <v>0</v>
      </c>
    </row>
    <row r="17" spans="2:8" ht="30.75" thickBot="1">
      <c r="B17" s="240" t="s">
        <v>206</v>
      </c>
      <c r="C17" s="237" t="s">
        <v>323</v>
      </c>
      <c r="D17" s="238">
        <f>'4-Valor ponderado'!F11</f>
        <v>0</v>
      </c>
      <c r="E17" s="238">
        <f t="shared" si="0"/>
        <v>0</v>
      </c>
      <c r="F17" s="239">
        <f>'2-Assistente Adm'!AG74/$D$2</f>
        <v>0</v>
      </c>
      <c r="G17" s="239">
        <f>'2-Assistente Adm'!AG75/D2</f>
        <v>0</v>
      </c>
      <c r="H17" s="239">
        <f>'1-Dados Básicos'!$E$80/2</f>
        <v>0</v>
      </c>
    </row>
  </sheetData>
  <mergeCells count="4">
    <mergeCell ref="B15:B16"/>
    <mergeCell ref="B6:B7"/>
    <mergeCell ref="B8:B14"/>
    <mergeCell ref="B4:H4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7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911C4770B81342BEB798D831453045" ma:contentTypeVersion="17" ma:contentTypeDescription="Create a new document." ma:contentTypeScope="" ma:versionID="1cd94810acc2469c5c334d9ebf72ea5b">
  <xsd:schema xmlns:xsd="http://www.w3.org/2001/XMLSchema" xmlns:xs="http://www.w3.org/2001/XMLSchema" xmlns:p="http://schemas.microsoft.com/office/2006/metadata/properties" xmlns:ns1="http://schemas.microsoft.com/sharepoint/v3" xmlns:ns3="d59026d4-742b-4a57-97e5-8193f6ca8c08" xmlns:ns4="daec6743-c973-404e-a323-100dd5ff9e59" targetNamespace="http://schemas.microsoft.com/office/2006/metadata/properties" ma:root="true" ma:fieldsID="92e25aaf7d000cfdcbb863782ca3b7f8" ns1:_="" ns3:_="" ns4:_="">
    <xsd:import namespace="http://schemas.microsoft.com/sharepoint/v3"/>
    <xsd:import namespace="d59026d4-742b-4a57-97e5-8193f6ca8c08"/>
    <xsd:import namespace="daec6743-c973-404e-a323-100dd5ff9e5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1:_ip_UnifiedCompliancePolicyProperties" minOccurs="0"/>
                <xsd:element ref="ns1:_ip_UnifiedCompliancePolicyUIAction" minOccurs="0"/>
                <xsd:element ref="ns4:_activity" minOccurs="0"/>
                <xsd:element ref="ns4:MediaLengthInSeconds" minOccurs="0"/>
                <xsd:element ref="ns4:MediaServiceSearchProperties" minOccurs="0"/>
                <xsd:element ref="ns4:MediaServiceObjectDetectorVersions" minOccurs="0"/>
                <xsd:element ref="ns4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9026d4-742b-4a57-97e5-8193f6ca8c0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ec6743-c973-404e-a323-100dd5ff9e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activity xmlns="daec6743-c973-404e-a323-100dd5ff9e59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71913AB-8757-47A0-A5F1-3FED784DDDF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EF5459-C620-42B8-A636-746E9A6FE0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59026d4-742b-4a57-97e5-8193f6ca8c08"/>
    <ds:schemaRef ds:uri="daec6743-c973-404e-a323-100dd5ff9e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C2B7DD0-5197-41AC-A82E-46CD88CE7407}">
  <ds:schemaRefs>
    <ds:schemaRef ds:uri="d59026d4-742b-4a57-97e5-8193f6ca8c08"/>
    <ds:schemaRef ds:uri="http://purl.org/dc/dcmitype/"/>
    <ds:schemaRef ds:uri="http://purl.org/dc/terms/"/>
    <ds:schemaRef ds:uri="daec6743-c973-404e-a323-100dd5ff9e59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sharepoint/v3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1-Dados Básicos</vt:lpstr>
      <vt:lpstr>2-Assistente Adm</vt:lpstr>
      <vt:lpstr>3-Técnico em Secretariado</vt:lpstr>
      <vt:lpstr>4-Valor ponderado</vt:lpstr>
      <vt:lpstr>5-Proposta Global</vt:lpstr>
      <vt:lpstr>6-Alterações da licitante</vt:lpstr>
      <vt:lpstr>7-Glosas</vt:lpstr>
      <vt:lpstr>'1-Dados Básicos'!Area_de_impressao</vt:lpstr>
      <vt:lpstr>'2-Assistente Adm'!Area_de_impressao</vt:lpstr>
      <vt:lpstr>'3-Técnico em Secretariado'!Area_de_impressao</vt:lpstr>
      <vt:lpstr>'4-Valor ponderado'!Area_de_impressao</vt:lpstr>
      <vt:lpstr>'5-Proposta Global'!Area_de_impressao</vt:lpstr>
      <vt:lpstr>'6-Alterações da licitante'!Area_de_impressao</vt:lpstr>
      <vt:lpstr>'7-Glosas'!Area_de_impressao</vt:lpstr>
      <vt:lpstr>'2-Assistente Adm'!Titulos_de_impressao</vt:lpstr>
      <vt:lpstr>'3-Técnico em Secretariado'!Titulos_de_impressao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Celio Santana Lisboa</dc:creator>
  <cp:lastModifiedBy>Celio Santana Lisboa</cp:lastModifiedBy>
  <cp:lastPrinted>2025-03-16T15:16:51Z</cp:lastPrinted>
  <dcterms:created xsi:type="dcterms:W3CDTF">2015-06-05T18:19:34Z</dcterms:created>
  <dcterms:modified xsi:type="dcterms:W3CDTF">2025-04-04T17:59:23Z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0x0101004B911C4770B81342BEB798D831453045</vt:lpwstr>
  </property>
</Properties>
</file>